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Services Sector\"/>
    </mc:Choice>
  </mc:AlternateContent>
  <xr:revisionPtr revIDLastSave="0" documentId="13_ncr:1_{53A6B6CE-A76B-4315-A41E-209127CDCA70}" xr6:coauthVersionLast="36" xr6:coauthVersionMax="36" xr10:uidLastSave="{00000000-0000-0000-0000-000000000000}"/>
  <bookViews>
    <workbookView xWindow="360" yWindow="270" windowWidth="14940" windowHeight="9150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L17" i="2" l="1"/>
  <c r="D38" i="2" l="1"/>
  <c r="D35" i="2" s="1"/>
  <c r="E38" i="2"/>
  <c r="E35" i="2" s="1"/>
  <c r="F38" i="2"/>
  <c r="F35" i="2" s="1"/>
  <c r="G38" i="2"/>
  <c r="G35" i="2" s="1"/>
  <c r="H38" i="2"/>
  <c r="H35" i="2" s="1"/>
  <c r="I38" i="2"/>
  <c r="I35" i="2" s="1"/>
  <c r="J38" i="2"/>
  <c r="J35" i="2" s="1"/>
  <c r="K38" i="2"/>
  <c r="K35" i="2" s="1"/>
  <c r="C38" i="2"/>
  <c r="C35" i="2" s="1"/>
  <c r="D37" i="2"/>
  <c r="E37" i="2"/>
  <c r="F37" i="2"/>
  <c r="G37" i="2"/>
  <c r="H37" i="2"/>
  <c r="I37" i="2"/>
  <c r="K37" i="2"/>
  <c r="C37" i="2"/>
  <c r="D34" i="2"/>
  <c r="E34" i="2"/>
  <c r="F34" i="2"/>
  <c r="G34" i="2"/>
  <c r="H34" i="2"/>
  <c r="I34" i="2"/>
  <c r="J34" i="2"/>
  <c r="K34" i="2"/>
  <c r="C34" i="2"/>
  <c r="D33" i="2"/>
  <c r="E33" i="2"/>
  <c r="F33" i="2"/>
  <c r="G33" i="2"/>
  <c r="H33" i="2"/>
  <c r="I33" i="2"/>
  <c r="J33" i="2"/>
  <c r="K33" i="2"/>
  <c r="C33" i="2"/>
  <c r="E31" i="2"/>
  <c r="F31" i="2"/>
  <c r="H31" i="2"/>
  <c r="I31" i="2"/>
  <c r="K31" i="2"/>
  <c r="D30" i="2"/>
  <c r="E30" i="2"/>
  <c r="F30" i="2"/>
  <c r="G30" i="2"/>
  <c r="H30" i="2"/>
  <c r="I30" i="2"/>
  <c r="J30" i="2"/>
  <c r="K30" i="2"/>
  <c r="C30" i="2"/>
  <c r="D29" i="2"/>
  <c r="E29" i="2"/>
  <c r="F29" i="2"/>
  <c r="G29" i="2"/>
  <c r="H29" i="2"/>
  <c r="I29" i="2"/>
  <c r="J29" i="2"/>
  <c r="K29" i="2"/>
  <c r="C29" i="2"/>
  <c r="D27" i="2"/>
  <c r="E27" i="2"/>
  <c r="F27" i="2"/>
  <c r="G27" i="2"/>
  <c r="H27" i="2"/>
  <c r="I27" i="2"/>
  <c r="J27" i="2"/>
  <c r="K27" i="2"/>
  <c r="C27" i="2"/>
  <c r="D26" i="2"/>
  <c r="E26" i="2"/>
  <c r="F26" i="2"/>
  <c r="G26" i="2"/>
  <c r="H26" i="2"/>
  <c r="I26" i="2"/>
  <c r="J26" i="2"/>
  <c r="K26" i="2"/>
  <c r="C26" i="2"/>
  <c r="D25" i="2"/>
  <c r="E25" i="2"/>
  <c r="F25" i="2"/>
  <c r="H25" i="2"/>
  <c r="I25" i="2"/>
  <c r="K25" i="2"/>
  <c r="C25" i="2"/>
  <c r="D24" i="2"/>
  <c r="E24" i="2"/>
  <c r="F24" i="2"/>
  <c r="H24" i="2"/>
  <c r="I24" i="2"/>
  <c r="K24" i="2"/>
  <c r="C24" i="2"/>
  <c r="D23" i="2"/>
  <c r="E23" i="2"/>
  <c r="F23" i="2"/>
  <c r="H23" i="2"/>
  <c r="I23" i="2"/>
  <c r="K23" i="2"/>
  <c r="C23" i="2"/>
  <c r="D21" i="2"/>
  <c r="E21" i="2"/>
  <c r="F21" i="2"/>
  <c r="H21" i="2"/>
  <c r="I21" i="2"/>
  <c r="J21" i="2"/>
  <c r="K21" i="2"/>
  <c r="C21" i="2"/>
  <c r="G18" i="2"/>
  <c r="D20" i="2"/>
  <c r="E20" i="2"/>
  <c r="F20" i="2"/>
  <c r="H20" i="2"/>
  <c r="I20" i="2"/>
  <c r="J20" i="2"/>
  <c r="K20" i="2"/>
  <c r="C20" i="2"/>
  <c r="D19" i="2"/>
  <c r="E19" i="2"/>
  <c r="F19" i="2"/>
  <c r="G19" i="2"/>
  <c r="H19" i="2"/>
  <c r="I19" i="2"/>
  <c r="J19" i="2"/>
  <c r="K19" i="2"/>
  <c r="C19" i="2"/>
  <c r="D18" i="2"/>
  <c r="E18" i="2"/>
  <c r="F18" i="2"/>
  <c r="H18" i="2"/>
  <c r="I18" i="2"/>
  <c r="J18" i="2"/>
  <c r="K18" i="2"/>
  <c r="C18" i="2"/>
  <c r="D17" i="2"/>
  <c r="E17" i="2"/>
  <c r="F17" i="2"/>
  <c r="H17" i="2"/>
  <c r="I17" i="2"/>
  <c r="J17" i="2"/>
  <c r="K17" i="2"/>
  <c r="C17" i="2"/>
</calcChain>
</file>

<file path=xl/sharedStrings.xml><?xml version="1.0" encoding="utf-8"?>
<sst xmlns="http://schemas.openxmlformats.org/spreadsheetml/2006/main" count="326" uniqueCount="269">
  <si>
    <t>AL-DAWLIYAH FOR HOTELS &amp; MALLS</t>
  </si>
  <si>
    <t>ARAB INTERNATIONAL HOTELS</t>
  </si>
  <si>
    <t>JORDAN HIMMEH MINERAL</t>
  </si>
  <si>
    <t>JORDAN HOTELS &amp; TOURISM</t>
  </si>
  <si>
    <t>MEDITERRANEAN TOURISM INVESTMENT</t>
  </si>
  <si>
    <t>ZARA INVESTEMENT HOLDING</t>
  </si>
  <si>
    <t>البحر المتوسط للاستثمارات السياحية</t>
  </si>
  <si>
    <t>الحمة المعدنية الاردنية</t>
  </si>
  <si>
    <t>الدولية للفنادق والاسواق التجارية</t>
  </si>
  <si>
    <t>الركائز للاستثمار</t>
  </si>
  <si>
    <t>الشرق للمشاريع الاستثمارية</t>
  </si>
  <si>
    <t>العربية الدولية للفنادق</t>
  </si>
  <si>
    <t>الفنادق والسياحة الاردنية</t>
  </si>
  <si>
    <t>زارة للاستثمار القابضة</t>
  </si>
  <si>
    <t>سُرى للتنمية والاستثمار</t>
  </si>
  <si>
    <t xml:space="preserve"> Property, plant and equipment</t>
  </si>
  <si>
    <t xml:space="preserve"> Intangible assets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</si>
  <si>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</si>
  <si>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</si>
  <si>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</si>
  <si>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</si>
  <si>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Non-current receivables due from related parties</t>
  </si>
  <si>
    <t xml:space="preserve"> Deferred tax assets</t>
  </si>
  <si>
    <t xml:space="preserve"> Trade and other non-current receivables</t>
  </si>
  <si>
    <t xml:space="preserve"> Other investments, including derivatives</t>
  </si>
  <si>
    <t xml:space="preserve"> Projects under implementation</t>
  </si>
  <si>
    <t xml:space="preserve"> Other non-current assets</t>
  </si>
  <si>
    <t xml:space="preserve"> Total non-current assets</t>
  </si>
  <si>
    <t xml:space="preserve"> Current inventories</t>
  </si>
  <si>
    <t xml:space="preserve"> Trade and other current receivables</t>
  </si>
  <si>
    <t xml:space="preserve"> Financial assets at fair value through profit or loss</t>
  </si>
  <si>
    <t xml:space="preserve"> Current receivables due from related parties</t>
  </si>
  <si>
    <t xml:space="preserve"> Current loans and advances from employees</t>
  </si>
  <si>
    <t xml:space="preserve"> Cash on hand and at banks</t>
  </si>
  <si>
    <t xml:space="preserve"> Other current assets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</si>
  <si>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</si>
  <si>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</si>
  <si>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</si>
  <si>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</si>
  <si>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</t>
  </si>
  <si>
    <t xml:space="preserve"> Share premium</t>
  </si>
  <si>
    <t xml:space="preserve"> Issuance discount</t>
  </si>
  <si>
    <t xml:space="preserve"> Treasury shares</t>
  </si>
  <si>
    <t xml:space="preserve"> Other equity interest</t>
  </si>
  <si>
    <t xml:space="preserve"> Statutory reserve</t>
  </si>
  <si>
    <t xml:space="preserve"> Voluntary reserve</t>
  </si>
  <si>
    <t xml:space="preserve"> Public reserve</t>
  </si>
  <si>
    <t xml:space="preserve"> Special reserve</t>
  </si>
  <si>
    <t xml:space="preserve"> Fair value reserve</t>
  </si>
  <si>
    <t xml:space="preserve"> Reserve of cash flow hedges</t>
  </si>
  <si>
    <t xml:space="preserve"> Other reserves</t>
  </si>
  <si>
    <t xml:space="preserve"> Total equity attributable to owners of parent</t>
  </si>
  <si>
    <t xml:space="preserve"> Non-controlling interests</t>
  </si>
  <si>
    <t xml:space="preserve"> Total equity</t>
  </si>
  <si>
    <t xml:space="preserve"> Non-current provisions</t>
  </si>
  <si>
    <t xml:space="preserve"> Non current borrowings</t>
  </si>
  <si>
    <t xml:space="preserve"> Trade and other non-current payables</t>
  </si>
  <si>
    <t xml:space="preserve"> Non-current payables to related parties</t>
  </si>
  <si>
    <t xml:space="preserve"> Deferred tax liabilities</t>
  </si>
  <si>
    <t xml:space="preserve"> Non-current finance lease obligations</t>
  </si>
  <si>
    <t xml:space="preserve"> Other non-current financial liabilities</t>
  </si>
  <si>
    <t xml:space="preserve"> Other non-current liabilities</t>
  </si>
  <si>
    <t xml:space="preserve"> Total non-current liabilities</t>
  </si>
  <si>
    <t xml:space="preserve"> Current provisions</t>
  </si>
  <si>
    <t xml:space="preserve"> Current borrowings</t>
  </si>
  <si>
    <t xml:space="preserve"> Trade and other current payables</t>
  </si>
  <si>
    <t xml:space="preserve"> Current payables to related parties</t>
  </si>
  <si>
    <t xml:space="preserve"> Bank overdraft</t>
  </si>
  <si>
    <t xml:space="preserve"> Current finance lease obligations</t>
  </si>
  <si>
    <t xml:space="preserve"> Other current financial liabilities</t>
  </si>
  <si>
    <t xml:space="preserve"> Income tax provision</t>
  </si>
  <si>
    <t xml:space="preserve"> Refundable deposits</t>
  </si>
  <si>
    <t xml:space="preserve"> Revenue received in advance, current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</si>
  <si>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</si>
  <si>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</si>
  <si>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</si>
  <si>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</si>
  <si>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Operating revenue</t>
  </si>
  <si>
    <t xml:space="preserve"> Operating expense</t>
  </si>
  <si>
    <t xml:space="preserve"> Gross profit</t>
  </si>
  <si>
    <t xml:space="preserve"> General and administrative expenses</t>
  </si>
  <si>
    <t xml:space="preserve"> Selling and distribution expenses</t>
  </si>
  <si>
    <t xml:space="preserve"> Government revenue share</t>
  </si>
  <si>
    <t xml:space="preserve"> Business support fees and brand fees</t>
  </si>
  <si>
    <t xml:space="preserve"> Other operating expense</t>
  </si>
  <si>
    <t xml:space="preserve"> Profit (loss) from operating activities</t>
  </si>
  <si>
    <t xml:space="preserve"> Other provisions</t>
  </si>
  <si>
    <t xml:space="preserve"> Other income</t>
  </si>
  <si>
    <t xml:space="preserve"> Other expense</t>
  </si>
  <si>
    <t xml:space="preserve"> Realized gains (losses) on financial assets at fair value through other comprehensive income</t>
  </si>
  <si>
    <t xml:space="preserve"> Gains (losses) on financial assets at fair value through income statement</t>
  </si>
  <si>
    <t xml:space="preserve"> Finance income</t>
  </si>
  <si>
    <t xml:space="preserve"> Finance costs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</si>
  <si>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</si>
  <si>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</si>
  <si>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</si>
  <si>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</si>
  <si>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</si>
  <si>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</si>
  <si>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</si>
  <si>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</si>
  <si>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</si>
  <si>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</si>
  <si>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</si>
  <si>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Effect of exchange rate changes on cash and cash equivalents</t>
  </si>
  <si>
    <t xml:space="preserve"> Cash and cash equivalents at beginning of period</t>
  </si>
  <si>
    <t xml:space="preserve"> Cash and cash equivalents at end of period</t>
  </si>
  <si>
    <t xml:space="preserve"> الممتلكات والآلات والمعدات</t>
  </si>
  <si>
    <t xml:space="preserve"> موجودات غير ملموسة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</si>
  <si>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</si>
  <si>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</si>
  <si>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 xml:space="preserve"> موجودات مالية بالقيمة العادلة من خلال الدخل الشامل الاخر</t>
  </si>
  <si>
    <t xml:space="preserve"> موجودات مالية بالتكلفة المطفأة</t>
  </si>
  <si>
    <t xml:space="preserve"> الذمم المدينة غير المتداولة المستحقة من أطراف ذات علاقة</t>
  </si>
  <si>
    <t xml:space="preserve"> الموجودات الضريبية المؤجلة</t>
  </si>
  <si>
    <t xml:space="preserve"> الذمم التجارية والذمم المدينة الأخرى غير المتداولة</t>
  </si>
  <si>
    <t xml:space="preserve"> استثمارات أخرى ومشتقات مالية</t>
  </si>
  <si>
    <t xml:space="preserve"> مشاريع تحت التنفيذ</t>
  </si>
  <si>
    <t xml:space="preserve"> موجودات غير متداولة أخرى</t>
  </si>
  <si>
    <t xml:space="preserve"> إجمالي الموجودات غير المتداولة</t>
  </si>
  <si>
    <t xml:space="preserve"> المخزون</t>
  </si>
  <si>
    <t xml:space="preserve"> الذمم التجارية والذمم المدينة الأخرى المتداولة</t>
  </si>
  <si>
    <t xml:space="preserve"> موجودات مالية بالقيمة العادلة من خلال قائمة الدخل</t>
  </si>
  <si>
    <t xml:space="preserve"> الذمم المدينة المتداولة المستحقة من أطراف ذات علاقة</t>
  </si>
  <si>
    <t xml:space="preserve"> قروض وسلف الموظفين المتداولة</t>
  </si>
  <si>
    <t xml:space="preserve"> النقد في الصندوق ولدى البنوك</t>
  </si>
  <si>
    <t xml:space="preserve"> موجودات متداولة أخرى</t>
  </si>
  <si>
    <t xml:space="preserve"> موجودات معدة للبيع</t>
  </si>
  <si>
    <t xml:space="preserve"> إجمالي الموجودات المتداولة</t>
  </si>
  <si>
    <t xml:space="preserve"> مجموع الموجودات</t>
  </si>
  <si>
    <t xml:space="preserve"> رأس المال المدفوع</t>
  </si>
  <si>
    <t xml:space="preserve"> أرباح مدورة</t>
  </si>
  <si>
    <t xml:space="preserve"> علاوة إصدار</t>
  </si>
  <si>
    <t xml:space="preserve"> خصم إصدار</t>
  </si>
  <si>
    <t xml:space="preserve"> أسهم الخزينة</t>
  </si>
  <si>
    <t xml:space="preserve"> حصص ملكية أخرى</t>
  </si>
  <si>
    <t xml:space="preserve"> احتياطي اجباري</t>
  </si>
  <si>
    <t xml:space="preserve"> إحتياطي اختياري</t>
  </si>
  <si>
    <t xml:space="preserve"> احتياطي عام</t>
  </si>
  <si>
    <t xml:space="preserve"> إحتياطي خاص</t>
  </si>
  <si>
    <t xml:space="preserve"> إحتياطي القيمة العادلة</t>
  </si>
  <si>
    <t xml:space="preserve"> احتياطي تحوطات التدفقات النقدية</t>
  </si>
  <si>
    <t xml:space="preserve"> احتياطيات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</si>
  <si>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</si>
  <si>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</si>
  <si>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</si>
  <si>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المخصصات غير المتداولة</t>
  </si>
  <si>
    <t xml:space="preserve"> الاقتراضات غير المتداولة</t>
  </si>
  <si>
    <t xml:space="preserve"> الذمم التجارية و الذمم الدائنة الأخرى غير المتداولة</t>
  </si>
  <si>
    <t xml:space="preserve"> الذمم الدائنة غير المتداولة للأطراف ذات علاقة</t>
  </si>
  <si>
    <t xml:space="preserve"> مطلوبات ضريبية مؤجلة</t>
  </si>
  <si>
    <t xml:space="preserve"> التزام غير المتداول مقابل عقد تاجير تمويلي</t>
  </si>
  <si>
    <t xml:space="preserve"> مطلوبات مالية غير متداولة أخرى</t>
  </si>
  <si>
    <t xml:space="preserve"> مطلوبات غير متداولة أخرى</t>
  </si>
  <si>
    <t xml:space="preserve"> مجموع المطلوبات غير متداولة</t>
  </si>
  <si>
    <t xml:space="preserve"> المخصصات المتداولة</t>
  </si>
  <si>
    <t xml:space="preserve"> القروض المتداولة</t>
  </si>
  <si>
    <t xml:space="preserve"> الذمم التجارية والذمم الدائنة الاخرى المتداولة</t>
  </si>
  <si>
    <t xml:space="preserve"> الذمم الدائنة المتداولة لأطراف ذات العلاقة</t>
  </si>
  <si>
    <t xml:space="preserve"> الحسابات المصرفية المكشوفة</t>
  </si>
  <si>
    <t xml:space="preserve"> التزام متداول مقابل عقد تاجير تمويلي</t>
  </si>
  <si>
    <t xml:space="preserve"> مطلوبات مالية متداولة أخرى</t>
  </si>
  <si>
    <t xml:space="preserve"> مخصص ضريبة دخل</t>
  </si>
  <si>
    <t xml:space="preserve"> امانات مستردة</t>
  </si>
  <si>
    <t xml:space="preserve"> ايرادات مقبوضة مقدماً متداولة</t>
  </si>
  <si>
    <t xml:space="preserve"> مطلوبات متداولة أخرى</t>
  </si>
  <si>
    <t xml:space="preserve"> مجموع المطلوبات المتداولة</t>
  </si>
  <si>
    <t xml:space="preserve"> مجموع المطلوبات</t>
  </si>
  <si>
    <t xml:space="preserve"> مجموع المطلوبات وحقوق الملكية</t>
  </si>
  <si>
    <t xml:space="preserve"> الايرادات التشغيلية</t>
  </si>
  <si>
    <t xml:space="preserve"> مصاريف تشغيلية</t>
  </si>
  <si>
    <t xml:space="preserve"> مجمل الربح</t>
  </si>
  <si>
    <t xml:space="preserve"> المصاريف الادارية والعمومية</t>
  </si>
  <si>
    <t xml:space="preserve"> مصاريف البيع والتوزيع</t>
  </si>
  <si>
    <t xml:space="preserve"> حصة الحكومة من الإيرادات</t>
  </si>
  <si>
    <t xml:space="preserve"> مصاريف اتفاقية دعم الأعمال ورسوم العلامة التجارية</t>
  </si>
  <si>
    <t xml:space="preserve"> مصاريف تشغيلية أخرى</t>
  </si>
  <si>
    <t xml:space="preserve"> الربح (الخسارة) من الأنشطة التشغيلية</t>
  </si>
  <si>
    <t xml:space="preserve"> مخصصات أخرى</t>
  </si>
  <si>
    <t xml:space="preserve"> الإيرادات الأخرى</t>
  </si>
  <si>
    <t xml:space="preserve"> مصاريف أخرى</t>
  </si>
  <si>
    <t xml:space="preserve"> أرباح (خسائر) متحققة من موجودات مالية بالقيمة العادلة من خلال الدخل الشامل الآخر</t>
  </si>
  <si>
    <t xml:space="preserve"> ارباح (خسائر) موجودات مالية بالقيمة العادلة من خلال قائمة الدخل</t>
  </si>
  <si>
    <t xml:space="preserve"> الدخل التمويلي</t>
  </si>
  <si>
    <t xml:space="preserve"> تكاليف التمويل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</si>
  <si>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</si>
  <si>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</si>
  <si>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</si>
  <si>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</si>
  <si>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</si>
  <si>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(الخسارة)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</si>
  <si>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</si>
  <si>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</si>
  <si>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</si>
  <si>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</si>
  <si>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</si>
  <si>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اثر تغيرات أسعار الصرف على النقد والنقد المعادل</t>
  </si>
  <si>
    <t xml:space="preserve"> النقد وما في حكمه في بداية الفترة</t>
  </si>
  <si>
    <t xml:space="preserve"> النقد وما في حكمه في نهاية الفترة</t>
  </si>
  <si>
    <t>AL- SHARQ INVESTMENTS PROJECTS (HOLDING)</t>
  </si>
  <si>
    <t xml:space="preserve">AL-RAKAEZ INVESTMENT </t>
  </si>
  <si>
    <t xml:space="preserve">SURA DEVELOPMENT &amp; INVESTMENT </t>
  </si>
  <si>
    <t>Statement of cash flows</t>
  </si>
  <si>
    <t>Income statement</t>
  </si>
  <si>
    <t>Statement of financial position</t>
  </si>
  <si>
    <t>قائمة المركز المالي</t>
  </si>
  <si>
    <t>قائمة الدخل</t>
  </si>
  <si>
    <t>قائمة التدفقات النقدية</t>
  </si>
  <si>
    <t>Trading Information in the Regular Market</t>
  </si>
  <si>
    <t>معلومات التداول في السوق النظامي</t>
  </si>
  <si>
    <t>Par Value / Share (JD)</t>
  </si>
  <si>
    <t>(القيمة الاسمية للسهم (دينار</t>
  </si>
  <si>
    <t>Closing Price (JD)</t>
  </si>
  <si>
    <t>(سعر الاغلاق (دينار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</si>
  <si>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</si>
  <si>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</si>
  <si>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</si>
  <si>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</si>
  <si>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</si>
  <si>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</si>
  <si>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</si>
  <si>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</si>
  <si>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</si>
  <si>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</si>
  <si>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</si>
  <si>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</si>
  <si>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</si>
  <si>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</si>
  <si>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</si>
  <si>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</si>
  <si>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</si>
  <si>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</si>
  <si>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</si>
  <si>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</si>
  <si>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</si>
  <si>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</si>
  <si>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</si>
  <si>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</si>
  <si>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</si>
  <si>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</si>
  <si>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</si>
  <si>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</si>
  <si>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</si>
  <si>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</si>
  <si>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</si>
  <si>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</si>
  <si>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</si>
  <si>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</si>
  <si>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</si>
  <si>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</si>
  <si>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</si>
  <si>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</si>
  <si>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</si>
  <si>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</si>
  <si>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</si>
  <si>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</si>
  <si>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</si>
  <si>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</si>
  <si>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</si>
  <si>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</si>
  <si>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</si>
  <si>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</si>
  <si>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</si>
  <si>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</si>
  <si>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-</t>
  </si>
  <si>
    <t>Annual Financial Data for the Year 2022</t>
  </si>
  <si>
    <t>البيانات المالية السنوية لعام 2022</t>
  </si>
  <si>
    <t>WINTER VALLEY TOURISM INVESTMENT</t>
  </si>
  <si>
    <t>وادي الشتا للاستثمارات السياحية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</si>
</sst>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\-mm\-yyyy"/>
    <numFmt numFmtId="166" formatCode="0.00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1" xfId="0" applyFill="1" applyBorder="1"/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0" borderId="1" xfId="0" applyNumberFormat="1" applyBorder="1"/>
    <xf numFmtId="0" fontId="0" fillId="0" borderId="1" xfId="0" applyNumberFormat="1" applyFill="1" applyBorder="1"/>
    <xf numFmtId="0" fontId="1" fillId="0" borderId="0" xfId="0" applyFont="1"/>
    <xf numFmtId="0" fontId="0" fillId="0" borderId="1" xfId="0" applyBorder="1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166" fontId="2" fillId="0" borderId="8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0" borderId="0" xfId="0" applyNumberFormat="1"/>
  </cellXfs>
  <cellStyles count="2">
    <cellStyle name="Normal" xfId="0" builtinId="0"/>
    <cellStyle name="normal 2" xfId="1" xr:uid="{2C3A135D-B549-4D3F-A5CB-D2E15759CA9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43</xdr:col>
      <xdr:colOff>523875</xdr:colOff>
      <xdr:row>3</xdr:row>
      <xdr:rowOff>9525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5328AEF7-43B4-4966-B36F-AF3FA1B83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919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L110"/>
  <sheetViews>
    <sheetView tabSelected="1" workbookViewId="0">
      <selection activeCell="A7" sqref="A7"/>
    </sheetView>
  </sheetViews>
  <sheetFormatPr defaultRowHeight="12.75" x14ac:dyDescent="0.2"/>
  <cols>
    <col min="1" max="1" width="60.7109375" customWidth="1"/>
    <col min="2" max="2" width="14.28515625" customWidth="1"/>
    <col min="3" max="3" width="14.85546875" customWidth="1"/>
    <col min="4" max="4" width="12.5703125" customWidth="1"/>
    <col min="5" max="5" width="15.7109375" customWidth="1"/>
    <col min="6" max="6" width="12.28515625" customWidth="1"/>
    <col min="7" max="7" width="12.85546875" customWidth="1"/>
    <col min="8" max="8" width="17.7109375" customWidth="1"/>
    <col min="9" max="9" width="18.85546875" customWidth="1"/>
    <col min="10" max="11" width="14.42578125" customWidth="1"/>
    <col min="12" max="12" width="60.7109375" customWidth="1"/>
    <col min="13" max="13" width="17.140625" customWidth="1"/>
  </cols>
  <sheetData>
    <row r="7" spans="1:12" ht="15" x14ac:dyDescent="0.25">
      <c r="A7" s="31" t="s">
        <v>265</v>
      </c>
      <c r="L7" s="31" t="s">
        <v>266</v>
      </c>
    </row>
    <row r="9" spans="1:12" ht="69.75" customHeight="1" x14ac:dyDescent="0.2">
      <c r="A9" s="6"/>
      <c r="B9" s="32" t="s">
        <v>199</v>
      </c>
      <c r="C9" s="32" t="s">
        <v>0</v>
      </c>
      <c r="D9" s="32" t="s">
        <v>200</v>
      </c>
      <c r="E9" s="32" t="s">
        <v>1</v>
      </c>
      <c r="F9" s="32" t="s">
        <v>2</v>
      </c>
      <c r="G9" s="32" t="s">
        <v>3</v>
      </c>
      <c r="H9" s="32" t="s">
        <v>4</v>
      </c>
      <c r="I9" s="32" t="s">
        <v>201</v>
      </c>
      <c r="J9" s="32" t="s">
        <v>5</v>
      </c>
      <c r="K9" s="32" t="s">
        <v>267</v>
      </c>
      <c r="L9" s="6"/>
    </row>
    <row r="10" spans="1:12" ht="33.75" customHeight="1" x14ac:dyDescent="0.2">
      <c r="A10" s="7"/>
      <c r="B10" s="33" t="s">
        <v>10</v>
      </c>
      <c r="C10" s="32" t="s">
        <v>8</v>
      </c>
      <c r="D10" s="32" t="s">
        <v>9</v>
      </c>
      <c r="E10" s="32" t="s">
        <v>11</v>
      </c>
      <c r="F10" s="32" t="s">
        <v>7</v>
      </c>
      <c r="G10" s="32" t="s">
        <v>12</v>
      </c>
      <c r="H10" s="32" t="s">
        <v>6</v>
      </c>
      <c r="I10" s="32" t="s">
        <v>14</v>
      </c>
      <c r="J10" s="32" t="s">
        <v>13</v>
      </c>
      <c r="K10" s="32" t="s">
        <v>268</v>
      </c>
      <c r="L10" s="7"/>
    </row>
    <row r="11" spans="1:12" x14ac:dyDescent="0.2">
      <c r="A11" s="8"/>
      <c r="B11" s="4">
        <v>131078</v>
      </c>
      <c r="C11" s="3">
        <v>131098</v>
      </c>
      <c r="D11" s="3">
        <v>131261</v>
      </c>
      <c r="E11" s="3">
        <v>131005</v>
      </c>
      <c r="F11" s="3">
        <v>131014</v>
      </c>
      <c r="G11" s="3">
        <v>131003</v>
      </c>
      <c r="H11" s="3">
        <v>131035</v>
      </c>
      <c r="I11" s="3">
        <v>131283</v>
      </c>
      <c r="J11" s="3">
        <v>131067</v>
      </c>
      <c r="K11" s="3">
        <v>131235</v>
      </c>
      <c r="L11" s="8"/>
    </row>
    <row r="13" spans="1:12" x14ac:dyDescent="0.2">
      <c r="A13" s="11" t="s">
        <v>204</v>
      </c>
      <c r="L13" s="11" t="s">
        <v>205</v>
      </c>
    </row>
    <row r="14" spans="1:12" x14ac:dyDescent="0.2">
      <c r="A14" s="2" t="s">
        <v>15</v>
      </c>
      <c r="B14" s="9">
        <v>18062814</v>
      </c>
      <c r="C14" s="9">
        <v>52626761</v>
      </c>
      <c r="D14" s="9">
        <v>11680511</v>
      </c>
      <c r="E14" s="9">
        <v>12006307</v>
      </c>
      <c r="F14" s="9">
        <v>792879</v>
      </c>
      <c r="G14" s="9">
        <v>23317301</v>
      </c>
      <c r="H14" s="9">
        <v>59096655</v>
      </c>
      <c r="I14" s="9">
        <v>2654</v>
      </c>
      <c r="J14" s="9">
        <v>150888774</v>
      </c>
      <c r="K14" s="9"/>
      <c r="L14" s="1" t="s">
        <v>107</v>
      </c>
    </row>
    <row r="15" spans="1:12" x14ac:dyDescent="0.2">
      <c r="A15" s="2" t="s">
        <v>16</v>
      </c>
      <c r="B15" s="9">
        <v>1</v>
      </c>
      <c r="C15" s="1">
        <v>0</v>
      </c>
      <c r="D15" s="1">
        <v>0</v>
      </c>
      <c r="E15" s="1">
        <v>0</v>
      </c>
      <c r="F15" s="1">
        <v>0</v>
      </c>
      <c r="G15" s="9">
        <v>0</v>
      </c>
      <c r="H15" s="1">
        <v>0</v>
      </c>
      <c r="I15" s="1">
        <v>0</v>
      </c>
      <c r="J15" s="9">
        <v>0</v>
      </c>
      <c r="K15" s="9"/>
      <c r="L15" s="1" t="s">
        <v>108</v>
      </c>
    </row>
    <row r="16" spans="1:12" x14ac:dyDescent="0.2">
      <c r="A16" s="2" t="s">
        <v>17</v>
      </c>
      <c r="B16" s="1">
        <v>0</v>
      </c>
      <c r="C16" s="9">
        <v>1523038</v>
      </c>
      <c r="D16" s="1">
        <v>0</v>
      </c>
      <c r="E16" s="1">
        <v>0</v>
      </c>
      <c r="F16" s="1">
        <v>0</v>
      </c>
      <c r="G16" s="9">
        <v>0</v>
      </c>
      <c r="H16" s="1">
        <v>0</v>
      </c>
      <c r="I16" s="9">
        <v>3621000</v>
      </c>
      <c r="J16" s="9">
        <v>2585348</v>
      </c>
      <c r="K16" s="9"/>
      <c r="L16" s="1" t="s">
        <v>109</v>
      </c>
    </row>
    <row r="17" spans="1:12" x14ac:dyDescent="0.2">
      <c r="A17" s="2" t="s">
        <v>18</v>
      </c>
      <c r="B17" s="1">
        <v>0</v>
      </c>
      <c r="C17" s="1">
        <v>0</v>
      </c>
      <c r="D17" s="1">
        <v>0</v>
      </c>
      <c r="E17" s="9">
        <v>42338180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2"/>
      <c r="L17" s="1" t="s">
        <v>110</v>
      </c>
    </row>
    <row r="18" spans="1:12" x14ac:dyDescent="0.2">
      <c r="A18" s="2" t="s">
        <v>19</v>
      </c>
      <c r="B18" s="9">
        <v>482680</v>
      </c>
      <c r="C18" s="9">
        <v>2985846</v>
      </c>
      <c r="D18" s="1">
        <v>0</v>
      </c>
      <c r="E18" s="9">
        <v>5938017</v>
      </c>
      <c r="F18" s="1">
        <v>0</v>
      </c>
      <c r="G18" s="9">
        <v>2400</v>
      </c>
      <c r="H18" s="9">
        <v>355233</v>
      </c>
      <c r="I18" s="9">
        <v>1750</v>
      </c>
      <c r="J18" s="9">
        <v>3313903</v>
      </c>
      <c r="K18" s="9"/>
      <c r="L18" s="1" t="s">
        <v>111</v>
      </c>
    </row>
    <row r="19" spans="1:12" x14ac:dyDescent="0.2">
      <c r="A19" s="2" t="s">
        <v>20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2"/>
      <c r="L19" s="1" t="s">
        <v>112</v>
      </c>
    </row>
    <row r="20" spans="1:12" x14ac:dyDescent="0.2">
      <c r="A20" s="2" t="s">
        <v>21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9">
        <v>0</v>
      </c>
      <c r="K20" s="9"/>
      <c r="L20" s="1" t="s">
        <v>113</v>
      </c>
    </row>
    <row r="21" spans="1:12" x14ac:dyDescent="0.2">
      <c r="A21" s="2" t="s">
        <v>22</v>
      </c>
      <c r="B21" s="1">
        <v>0</v>
      </c>
      <c r="C21" s="9">
        <v>600038</v>
      </c>
      <c r="D21" s="1">
        <v>0</v>
      </c>
      <c r="E21" s="9">
        <v>418409</v>
      </c>
      <c r="F21" s="1">
        <v>0</v>
      </c>
      <c r="G21" s="9">
        <v>1104183</v>
      </c>
      <c r="H21" s="1">
        <v>0</v>
      </c>
      <c r="I21" s="1">
        <v>0</v>
      </c>
      <c r="J21" s="9">
        <v>4145777</v>
      </c>
      <c r="K21" s="9"/>
      <c r="L21" s="1" t="s">
        <v>114</v>
      </c>
    </row>
    <row r="22" spans="1:12" x14ac:dyDescent="0.2">
      <c r="A22" s="2" t="s">
        <v>23</v>
      </c>
      <c r="B22" s="9">
        <v>2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2"/>
      <c r="L22" s="1" t="s">
        <v>115</v>
      </c>
    </row>
    <row r="23" spans="1:12" x14ac:dyDescent="0.2">
      <c r="A23" s="5" t="s">
        <v>24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/>
      <c r="L23" s="5" t="s">
        <v>116</v>
      </c>
    </row>
    <row r="24" spans="1:12" x14ac:dyDescent="0.2">
      <c r="A24" s="5" t="s">
        <v>25</v>
      </c>
      <c r="B24" s="5">
        <v>0</v>
      </c>
      <c r="C24" s="5">
        <v>0</v>
      </c>
      <c r="D24" s="10">
        <v>23500</v>
      </c>
      <c r="E24" s="5">
        <v>0</v>
      </c>
      <c r="F24" s="10">
        <v>3708914</v>
      </c>
      <c r="G24" s="10">
        <v>22790</v>
      </c>
      <c r="H24" s="5">
        <v>0</v>
      </c>
      <c r="I24" s="5">
        <v>0</v>
      </c>
      <c r="J24" s="10">
        <v>4371496</v>
      </c>
      <c r="K24" s="10"/>
      <c r="L24" s="5" t="s">
        <v>117</v>
      </c>
    </row>
    <row r="25" spans="1:12" x14ac:dyDescent="0.2">
      <c r="A25" s="5" t="s">
        <v>26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10">
        <v>1914602</v>
      </c>
      <c r="H25" s="5">
        <v>0</v>
      </c>
      <c r="I25" s="5">
        <v>0</v>
      </c>
      <c r="J25" s="10">
        <v>8086552</v>
      </c>
      <c r="K25" s="10"/>
      <c r="L25" s="5" t="s">
        <v>118</v>
      </c>
    </row>
    <row r="26" spans="1:12" x14ac:dyDescent="0.2">
      <c r="A26" s="5" t="s">
        <v>27</v>
      </c>
      <c r="B26" s="10">
        <v>18545497</v>
      </c>
      <c r="C26" s="10">
        <v>57735683</v>
      </c>
      <c r="D26" s="10">
        <v>11704011</v>
      </c>
      <c r="E26" s="10">
        <v>60700913</v>
      </c>
      <c r="F26" s="10">
        <v>4501793</v>
      </c>
      <c r="G26" s="10">
        <v>26361276</v>
      </c>
      <c r="H26" s="10">
        <v>59451888</v>
      </c>
      <c r="I26" s="10">
        <v>3625404</v>
      </c>
      <c r="J26" s="10">
        <v>173391850</v>
      </c>
      <c r="K26" s="10"/>
      <c r="L26" s="5" t="s">
        <v>119</v>
      </c>
    </row>
    <row r="27" spans="1:12" x14ac:dyDescent="0.2">
      <c r="A27" s="5" t="s">
        <v>28</v>
      </c>
      <c r="B27" s="10">
        <v>47242</v>
      </c>
      <c r="C27" s="10">
        <v>169303</v>
      </c>
      <c r="D27" s="10">
        <v>41365</v>
      </c>
      <c r="E27" s="10">
        <v>431753</v>
      </c>
      <c r="F27" s="5">
        <v>0</v>
      </c>
      <c r="G27" s="10">
        <v>83990</v>
      </c>
      <c r="H27" s="10">
        <v>194210</v>
      </c>
      <c r="I27" s="5">
        <v>0</v>
      </c>
      <c r="J27" s="10">
        <v>1894622</v>
      </c>
      <c r="K27" s="10"/>
      <c r="L27" s="5" t="s">
        <v>120</v>
      </c>
    </row>
    <row r="28" spans="1:12" x14ac:dyDescent="0.2">
      <c r="A28" s="5" t="s">
        <v>29</v>
      </c>
      <c r="B28" s="10">
        <v>344178</v>
      </c>
      <c r="C28" s="10">
        <v>385977</v>
      </c>
      <c r="D28" s="10">
        <v>244660</v>
      </c>
      <c r="E28" s="10">
        <v>609896</v>
      </c>
      <c r="F28" s="5">
        <v>0</v>
      </c>
      <c r="G28" s="10">
        <v>536045</v>
      </c>
      <c r="H28" s="10">
        <v>903463</v>
      </c>
      <c r="I28" s="5">
        <v>0</v>
      </c>
      <c r="J28" s="10">
        <v>3389094</v>
      </c>
      <c r="K28" s="10"/>
      <c r="L28" s="5" t="s">
        <v>121</v>
      </c>
    </row>
    <row r="29" spans="1:12" x14ac:dyDescent="0.2">
      <c r="A29" s="5" t="s">
        <v>30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/>
      <c r="L29" s="5" t="s">
        <v>122</v>
      </c>
    </row>
    <row r="30" spans="1:12" x14ac:dyDescent="0.2">
      <c r="A30" s="5" t="s">
        <v>31</v>
      </c>
      <c r="B30" s="5">
        <v>0</v>
      </c>
      <c r="C30" s="5">
        <v>0</v>
      </c>
      <c r="D30" s="5">
        <v>0</v>
      </c>
      <c r="E30" s="10">
        <v>23299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/>
      <c r="L30" s="5" t="s">
        <v>123</v>
      </c>
    </row>
    <row r="31" spans="1:12" x14ac:dyDescent="0.2">
      <c r="A31" s="5" t="s">
        <v>32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/>
      <c r="L31" s="5" t="s">
        <v>124</v>
      </c>
    </row>
    <row r="32" spans="1:12" x14ac:dyDescent="0.2">
      <c r="A32" s="5" t="s">
        <v>33</v>
      </c>
      <c r="B32" s="10">
        <v>2461479</v>
      </c>
      <c r="C32" s="10">
        <v>1040429</v>
      </c>
      <c r="D32" s="10">
        <v>128572</v>
      </c>
      <c r="E32" s="10">
        <v>3096459</v>
      </c>
      <c r="F32" s="10">
        <v>528971</v>
      </c>
      <c r="G32" s="10">
        <v>5875987</v>
      </c>
      <c r="H32" s="10">
        <v>2658909</v>
      </c>
      <c r="I32" s="10">
        <v>12311</v>
      </c>
      <c r="J32" s="10">
        <v>25985774</v>
      </c>
      <c r="K32" s="10"/>
      <c r="L32" s="5" t="s">
        <v>125</v>
      </c>
    </row>
    <row r="33" spans="1:12" x14ac:dyDescent="0.2">
      <c r="A33" s="5" t="s">
        <v>24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/>
      <c r="L33" s="5" t="s">
        <v>116</v>
      </c>
    </row>
    <row r="34" spans="1:12" x14ac:dyDescent="0.2">
      <c r="A34" s="2" t="s">
        <v>34</v>
      </c>
      <c r="B34" s="9">
        <v>517245</v>
      </c>
      <c r="C34" s="9">
        <v>281070</v>
      </c>
      <c r="D34" s="1">
        <v>0</v>
      </c>
      <c r="E34" s="1">
        <v>0</v>
      </c>
      <c r="F34" s="9">
        <v>48061</v>
      </c>
      <c r="G34" s="9">
        <v>243786</v>
      </c>
      <c r="H34" s="9">
        <v>956730</v>
      </c>
      <c r="I34" s="9">
        <v>10197</v>
      </c>
      <c r="J34" s="9">
        <v>1480688</v>
      </c>
      <c r="K34" s="9"/>
      <c r="L34" s="1" t="s">
        <v>126</v>
      </c>
    </row>
    <row r="35" spans="1:12" x14ac:dyDescent="0.2">
      <c r="A35" s="2" t="s">
        <v>35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2"/>
      <c r="L35" s="1" t="s">
        <v>127</v>
      </c>
    </row>
    <row r="36" spans="1:12" x14ac:dyDescent="0.2">
      <c r="A36" s="2" t="s">
        <v>36</v>
      </c>
      <c r="B36" s="9">
        <v>3370144</v>
      </c>
      <c r="C36" s="9">
        <v>1876779</v>
      </c>
      <c r="D36" s="9">
        <v>414597</v>
      </c>
      <c r="E36" s="9">
        <v>4161407</v>
      </c>
      <c r="F36" s="9">
        <v>577032</v>
      </c>
      <c r="G36" s="9">
        <v>6739808</v>
      </c>
      <c r="H36" s="9">
        <v>4713312</v>
      </c>
      <c r="I36" s="9">
        <v>22508</v>
      </c>
      <c r="J36" s="9">
        <v>32750178</v>
      </c>
      <c r="K36" s="9"/>
      <c r="L36" s="1" t="s">
        <v>128</v>
      </c>
    </row>
    <row r="37" spans="1:12" x14ac:dyDescent="0.2">
      <c r="A37" s="2" t="s">
        <v>37</v>
      </c>
      <c r="B37" s="9">
        <v>21915641</v>
      </c>
      <c r="C37" s="9">
        <v>59612462</v>
      </c>
      <c r="D37" s="9">
        <v>12118608</v>
      </c>
      <c r="E37" s="9">
        <v>64862320</v>
      </c>
      <c r="F37" s="9">
        <v>5078825</v>
      </c>
      <c r="G37" s="9">
        <v>33101084</v>
      </c>
      <c r="H37" s="9">
        <v>64165200</v>
      </c>
      <c r="I37" s="9">
        <v>3647912</v>
      </c>
      <c r="J37" s="9">
        <v>206142028</v>
      </c>
      <c r="K37" s="9"/>
      <c r="L37" s="1" t="s">
        <v>129</v>
      </c>
    </row>
    <row r="38" spans="1:12" x14ac:dyDescent="0.2">
      <c r="A38" s="2" t="s">
        <v>38</v>
      </c>
      <c r="B38" s="9">
        <v>16000000</v>
      </c>
      <c r="C38" s="9">
        <v>43200000</v>
      </c>
      <c r="D38" s="9">
        <v>12500000</v>
      </c>
      <c r="E38" s="9">
        <v>32728881</v>
      </c>
      <c r="F38" s="9">
        <v>2000000</v>
      </c>
      <c r="G38" s="9">
        <v>10000000</v>
      </c>
      <c r="H38" s="9">
        <v>45000000</v>
      </c>
      <c r="I38" s="9">
        <v>7000000</v>
      </c>
      <c r="J38" s="9">
        <v>150000000</v>
      </c>
      <c r="K38" s="9"/>
      <c r="L38" s="1" t="s">
        <v>130</v>
      </c>
    </row>
    <row r="39" spans="1:12" x14ac:dyDescent="0.2">
      <c r="A39" s="2" t="s">
        <v>39</v>
      </c>
      <c r="B39" s="9">
        <v>707410</v>
      </c>
      <c r="C39" s="9">
        <v>-2584922</v>
      </c>
      <c r="D39" s="9">
        <v>-1703143</v>
      </c>
      <c r="E39" s="9">
        <v>7252080</v>
      </c>
      <c r="F39" s="9">
        <v>-223524</v>
      </c>
      <c r="G39" s="9">
        <v>6807105</v>
      </c>
      <c r="H39" s="9">
        <v>-1651340</v>
      </c>
      <c r="I39" s="9">
        <v>-3817879</v>
      </c>
      <c r="J39" s="9">
        <v>-12173704</v>
      </c>
      <c r="K39" s="9"/>
      <c r="L39" s="1" t="s">
        <v>131</v>
      </c>
    </row>
    <row r="40" spans="1:12" x14ac:dyDescent="0.2">
      <c r="A40" s="2" t="s">
        <v>40</v>
      </c>
      <c r="B40" s="1">
        <v>0</v>
      </c>
      <c r="C40" s="1">
        <v>0</v>
      </c>
      <c r="D40" s="1">
        <v>0</v>
      </c>
      <c r="E40" s="9">
        <v>3644693</v>
      </c>
      <c r="F40" s="9">
        <v>70026</v>
      </c>
      <c r="G40" s="9">
        <v>505173</v>
      </c>
      <c r="H40" s="9">
        <v>63624</v>
      </c>
      <c r="I40" s="1">
        <v>0</v>
      </c>
      <c r="J40" s="9">
        <v>0</v>
      </c>
      <c r="K40" s="9"/>
      <c r="L40" s="1" t="s">
        <v>132</v>
      </c>
    </row>
    <row r="41" spans="1:12" x14ac:dyDescent="0.2">
      <c r="A41" s="2" t="s">
        <v>41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9">
        <v>0</v>
      </c>
      <c r="K41" s="9"/>
      <c r="L41" s="1" t="s">
        <v>133</v>
      </c>
    </row>
    <row r="42" spans="1:12" x14ac:dyDescent="0.2">
      <c r="A42" s="2" t="s">
        <v>42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9">
        <v>0</v>
      </c>
      <c r="K42" s="9"/>
      <c r="L42" s="1" t="s">
        <v>134</v>
      </c>
    </row>
    <row r="43" spans="1:12" x14ac:dyDescent="0.2">
      <c r="A43" s="2" t="s">
        <v>43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9">
        <v>0</v>
      </c>
      <c r="K43" s="9"/>
      <c r="L43" s="1" t="s">
        <v>135</v>
      </c>
    </row>
    <row r="44" spans="1:12" x14ac:dyDescent="0.2">
      <c r="A44" s="2" t="s">
        <v>44</v>
      </c>
      <c r="B44" s="9">
        <v>3758599</v>
      </c>
      <c r="C44" s="9">
        <v>10800000</v>
      </c>
      <c r="D44" s="9">
        <v>124355</v>
      </c>
      <c r="E44" s="9">
        <v>8026338</v>
      </c>
      <c r="F44" s="9">
        <v>66910</v>
      </c>
      <c r="G44" s="9">
        <v>2569247</v>
      </c>
      <c r="H44" s="9">
        <v>4633805</v>
      </c>
      <c r="I44" s="9">
        <v>140622</v>
      </c>
      <c r="J44" s="9">
        <v>6638512</v>
      </c>
      <c r="K44" s="9"/>
      <c r="L44" s="1" t="s">
        <v>136</v>
      </c>
    </row>
    <row r="45" spans="1:12" x14ac:dyDescent="0.2">
      <c r="A45" s="2" t="s">
        <v>45</v>
      </c>
      <c r="B45" s="9">
        <v>28056</v>
      </c>
      <c r="C45" s="1">
        <v>0</v>
      </c>
      <c r="D45" s="1">
        <v>0</v>
      </c>
      <c r="E45" s="9">
        <v>4000000</v>
      </c>
      <c r="F45" s="9">
        <v>66440</v>
      </c>
      <c r="G45" s="9">
        <v>3800824</v>
      </c>
      <c r="H45" s="1">
        <v>0</v>
      </c>
      <c r="I45" s="1">
        <v>0</v>
      </c>
      <c r="J45" s="9">
        <v>689496</v>
      </c>
      <c r="K45" s="9"/>
      <c r="L45" s="1" t="s">
        <v>137</v>
      </c>
    </row>
    <row r="46" spans="1:12" x14ac:dyDescent="0.2">
      <c r="A46" s="2" t="s">
        <v>46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9">
        <v>0</v>
      </c>
      <c r="K46" s="9"/>
      <c r="L46" s="1" t="s">
        <v>138</v>
      </c>
    </row>
    <row r="47" spans="1:12" x14ac:dyDescent="0.2">
      <c r="A47" s="2" t="s">
        <v>47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9">
        <v>0</v>
      </c>
      <c r="K47" s="9"/>
      <c r="L47" s="1" t="s">
        <v>139</v>
      </c>
    </row>
    <row r="48" spans="1:12" x14ac:dyDescent="0.2">
      <c r="A48" s="2" t="s">
        <v>48</v>
      </c>
      <c r="B48" s="1">
        <v>0</v>
      </c>
      <c r="C48" s="9">
        <v>-1598866</v>
      </c>
      <c r="D48" s="1">
        <v>0</v>
      </c>
      <c r="E48" s="9">
        <v>-6472648</v>
      </c>
      <c r="F48" s="1">
        <v>0</v>
      </c>
      <c r="G48" s="9">
        <v>-30000</v>
      </c>
      <c r="H48" s="9">
        <v>-61101</v>
      </c>
      <c r="I48" s="1">
        <v>0</v>
      </c>
      <c r="J48" s="9">
        <v>-1255341</v>
      </c>
      <c r="K48" s="9"/>
      <c r="L48" s="1" t="s">
        <v>140</v>
      </c>
    </row>
    <row r="49" spans="1:12" x14ac:dyDescent="0.2">
      <c r="A49" s="2" t="s">
        <v>49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9">
        <v>0</v>
      </c>
      <c r="K49" s="9"/>
      <c r="L49" s="1" t="s">
        <v>141</v>
      </c>
    </row>
    <row r="50" spans="1:12" x14ac:dyDescent="0.2">
      <c r="A50" s="2" t="s">
        <v>50</v>
      </c>
      <c r="B50" s="9">
        <v>-74798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2"/>
      <c r="L50" s="1" t="s">
        <v>142</v>
      </c>
    </row>
    <row r="51" spans="1:12" x14ac:dyDescent="0.2">
      <c r="A51" s="2" t="s">
        <v>51</v>
      </c>
      <c r="B51" s="9">
        <v>20419267</v>
      </c>
      <c r="C51" s="9">
        <v>49816212</v>
      </c>
      <c r="D51" s="1">
        <v>10921212</v>
      </c>
      <c r="E51" s="9">
        <v>49179344</v>
      </c>
      <c r="F51" s="1">
        <v>1979852</v>
      </c>
      <c r="G51" s="1">
        <v>23652349</v>
      </c>
      <c r="H51" s="9">
        <v>47984988</v>
      </c>
      <c r="I51" s="9">
        <v>3322743</v>
      </c>
      <c r="J51" s="9">
        <v>143898963</v>
      </c>
      <c r="K51" s="9"/>
      <c r="L51" s="1" t="s">
        <v>143</v>
      </c>
    </row>
    <row r="52" spans="1:12" x14ac:dyDescent="0.2">
      <c r="A52" s="2" t="s">
        <v>52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9">
        <v>18309667</v>
      </c>
      <c r="K52" s="9"/>
      <c r="L52" s="1" t="s">
        <v>144</v>
      </c>
    </row>
    <row r="53" spans="1:12" x14ac:dyDescent="0.2">
      <c r="A53" s="2" t="s">
        <v>53</v>
      </c>
      <c r="B53" s="9">
        <v>20419267</v>
      </c>
      <c r="C53" s="9">
        <v>49816212</v>
      </c>
      <c r="D53" s="9">
        <v>10921212</v>
      </c>
      <c r="E53" s="9">
        <v>49179344</v>
      </c>
      <c r="F53" s="9">
        <v>1979852</v>
      </c>
      <c r="G53" s="9">
        <v>23652349</v>
      </c>
      <c r="H53" s="9">
        <v>47984988</v>
      </c>
      <c r="I53" s="9">
        <v>3322743</v>
      </c>
      <c r="J53" s="9">
        <v>162208630</v>
      </c>
      <c r="K53" s="9"/>
      <c r="L53" s="1" t="s">
        <v>145</v>
      </c>
    </row>
    <row r="54" spans="1:12" x14ac:dyDescent="0.2">
      <c r="A54" s="2" t="s">
        <v>54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9">
        <v>0</v>
      </c>
      <c r="K54" s="9"/>
      <c r="L54" s="1" t="s">
        <v>146</v>
      </c>
    </row>
    <row r="55" spans="1:12" x14ac:dyDescent="0.2">
      <c r="A55" s="2" t="s">
        <v>55</v>
      </c>
      <c r="B55" s="9">
        <v>221735</v>
      </c>
      <c r="C55" s="9">
        <v>3138193</v>
      </c>
      <c r="D55" s="9">
        <v>555200</v>
      </c>
      <c r="E55" s="1">
        <v>0</v>
      </c>
      <c r="F55" s="9">
        <v>2063624</v>
      </c>
      <c r="G55" s="9">
        <v>2136919</v>
      </c>
      <c r="H55" s="9">
        <v>11191014</v>
      </c>
      <c r="I55" s="1">
        <v>0</v>
      </c>
      <c r="J55" s="9">
        <v>14192644</v>
      </c>
      <c r="K55" s="9"/>
      <c r="L55" s="1" t="s">
        <v>147</v>
      </c>
    </row>
    <row r="56" spans="1:12" x14ac:dyDescent="0.2">
      <c r="A56" s="2" t="s">
        <v>56</v>
      </c>
      <c r="B56" s="1">
        <v>0</v>
      </c>
      <c r="C56" s="1">
        <v>0</v>
      </c>
      <c r="D56" s="9">
        <v>41568</v>
      </c>
      <c r="E56" s="1">
        <v>0</v>
      </c>
      <c r="F56" s="1">
        <v>0</v>
      </c>
      <c r="G56" s="1">
        <v>0</v>
      </c>
      <c r="H56" s="1">
        <v>0</v>
      </c>
      <c r="I56" s="9">
        <v>325169</v>
      </c>
      <c r="J56" s="1">
        <v>0</v>
      </c>
      <c r="K56" s="2"/>
      <c r="L56" s="1" t="s">
        <v>148</v>
      </c>
    </row>
    <row r="57" spans="1:12" x14ac:dyDescent="0.2">
      <c r="A57" s="2" t="s">
        <v>57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9">
        <v>0</v>
      </c>
      <c r="K57" s="9"/>
      <c r="L57" s="1" t="s">
        <v>149</v>
      </c>
    </row>
    <row r="58" spans="1:12" x14ac:dyDescent="0.2">
      <c r="A58" s="2" t="s">
        <v>58</v>
      </c>
      <c r="B58" s="1">
        <v>0</v>
      </c>
      <c r="C58" s="1">
        <v>0</v>
      </c>
      <c r="D58" s="1">
        <v>0</v>
      </c>
      <c r="E58" s="9">
        <v>0</v>
      </c>
      <c r="F58" s="1">
        <v>0</v>
      </c>
      <c r="G58" s="9">
        <v>31529</v>
      </c>
      <c r="H58" s="1">
        <v>0</v>
      </c>
      <c r="I58" s="1">
        <v>0</v>
      </c>
      <c r="J58" s="9">
        <v>237056</v>
      </c>
      <c r="K58" s="9"/>
      <c r="L58" s="1" t="s">
        <v>150</v>
      </c>
    </row>
    <row r="59" spans="1:12" x14ac:dyDescent="0.2">
      <c r="A59" s="2" t="s">
        <v>59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9">
        <v>4713129</v>
      </c>
      <c r="K59" s="9"/>
      <c r="L59" s="1" t="s">
        <v>151</v>
      </c>
    </row>
    <row r="60" spans="1:12" x14ac:dyDescent="0.2">
      <c r="A60" s="2" t="s">
        <v>60</v>
      </c>
      <c r="B60" s="1">
        <v>0</v>
      </c>
      <c r="C60" s="1">
        <v>0</v>
      </c>
      <c r="D60" s="1">
        <v>0</v>
      </c>
      <c r="E60" s="9">
        <v>10762519</v>
      </c>
      <c r="F60" s="1">
        <v>0</v>
      </c>
      <c r="G60" s="9">
        <v>1557289</v>
      </c>
      <c r="H60" s="1">
        <v>0</v>
      </c>
      <c r="I60" s="1">
        <v>0</v>
      </c>
      <c r="J60" s="9">
        <v>0</v>
      </c>
      <c r="K60" s="9"/>
      <c r="L60" s="1" t="s">
        <v>152</v>
      </c>
    </row>
    <row r="61" spans="1:12" x14ac:dyDescent="0.2">
      <c r="A61" s="2" t="s">
        <v>61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9">
        <v>1551762</v>
      </c>
      <c r="H61" s="1">
        <v>0</v>
      </c>
      <c r="I61" s="1">
        <v>0</v>
      </c>
      <c r="J61" s="9">
        <v>8861420</v>
      </c>
      <c r="K61" s="9"/>
      <c r="L61" s="1" t="s">
        <v>153</v>
      </c>
    </row>
    <row r="62" spans="1:12" x14ac:dyDescent="0.2">
      <c r="A62" s="2" t="s">
        <v>62</v>
      </c>
      <c r="B62" s="9">
        <v>221735</v>
      </c>
      <c r="C62" s="9">
        <v>3138193</v>
      </c>
      <c r="D62" s="9">
        <v>596768</v>
      </c>
      <c r="E62" s="9">
        <v>10762519</v>
      </c>
      <c r="F62" s="9">
        <v>2063624</v>
      </c>
      <c r="G62" s="9">
        <v>5277499</v>
      </c>
      <c r="H62" s="9">
        <v>11191014</v>
      </c>
      <c r="I62" s="9">
        <v>325169</v>
      </c>
      <c r="J62" s="9">
        <v>28004249</v>
      </c>
      <c r="K62" s="9"/>
      <c r="L62" s="1" t="s">
        <v>154</v>
      </c>
    </row>
    <row r="63" spans="1:12" x14ac:dyDescent="0.2">
      <c r="A63" s="2" t="s">
        <v>63</v>
      </c>
      <c r="B63" s="1">
        <v>0</v>
      </c>
      <c r="C63" s="1">
        <v>0</v>
      </c>
      <c r="D63" s="9">
        <v>30209</v>
      </c>
      <c r="E63" s="1">
        <v>0</v>
      </c>
      <c r="F63" s="9">
        <v>4177</v>
      </c>
      <c r="G63" s="1">
        <v>0</v>
      </c>
      <c r="H63" s="1">
        <v>0</v>
      </c>
      <c r="I63" s="1">
        <v>0</v>
      </c>
      <c r="J63" s="9">
        <v>338428</v>
      </c>
      <c r="K63" s="9"/>
      <c r="L63" s="1" t="s">
        <v>155</v>
      </c>
    </row>
    <row r="64" spans="1:12" x14ac:dyDescent="0.2">
      <c r="A64" s="2" t="s">
        <v>64</v>
      </c>
      <c r="B64" s="9">
        <v>177780</v>
      </c>
      <c r="C64" s="9">
        <v>4821610</v>
      </c>
      <c r="D64" s="9">
        <v>219825</v>
      </c>
      <c r="E64" s="9">
        <v>2842934</v>
      </c>
      <c r="F64" s="9">
        <v>217078</v>
      </c>
      <c r="G64" s="9">
        <v>254317</v>
      </c>
      <c r="H64" s="9">
        <v>2071449</v>
      </c>
      <c r="I64" s="1">
        <v>0</v>
      </c>
      <c r="J64" s="9">
        <v>1095057</v>
      </c>
      <c r="K64" s="9"/>
      <c r="L64" s="1" t="s">
        <v>156</v>
      </c>
    </row>
    <row r="65" spans="1:12" x14ac:dyDescent="0.2">
      <c r="A65" s="2" t="s">
        <v>65</v>
      </c>
      <c r="B65" s="9">
        <v>389796</v>
      </c>
      <c r="C65" s="9">
        <v>1499249</v>
      </c>
      <c r="D65" s="9">
        <v>116889</v>
      </c>
      <c r="E65" s="9">
        <v>893690</v>
      </c>
      <c r="F65" s="9">
        <v>39605</v>
      </c>
      <c r="G65" s="9">
        <v>1624167</v>
      </c>
      <c r="H65" s="9">
        <v>2383142</v>
      </c>
      <c r="I65" s="1">
        <v>0</v>
      </c>
      <c r="J65" s="9">
        <v>6218153</v>
      </c>
      <c r="K65" s="9"/>
      <c r="L65" s="1" t="s">
        <v>157</v>
      </c>
    </row>
    <row r="66" spans="1:12" x14ac:dyDescent="0.2">
      <c r="A66" s="2" t="s">
        <v>66</v>
      </c>
      <c r="B66" s="1">
        <v>0</v>
      </c>
      <c r="C66" s="1">
        <v>0</v>
      </c>
      <c r="D66" s="1">
        <v>0</v>
      </c>
      <c r="E66" s="1">
        <v>0</v>
      </c>
      <c r="F66" s="9">
        <v>28643</v>
      </c>
      <c r="G66" s="9">
        <v>110728</v>
      </c>
      <c r="H66" s="9">
        <v>266402</v>
      </c>
      <c r="I66" s="1">
        <v>0</v>
      </c>
      <c r="J66" s="9">
        <v>0</v>
      </c>
      <c r="K66" s="9"/>
      <c r="L66" s="1" t="s">
        <v>158</v>
      </c>
    </row>
    <row r="67" spans="1:12" x14ac:dyDescent="0.2">
      <c r="A67" s="2" t="s">
        <v>67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9">
        <v>0</v>
      </c>
      <c r="K67" s="9"/>
      <c r="L67" s="1" t="s">
        <v>159</v>
      </c>
    </row>
    <row r="68" spans="1:12" x14ac:dyDescent="0.2">
      <c r="A68" s="2" t="s">
        <v>68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9">
        <v>1295085</v>
      </c>
      <c r="K68" s="9"/>
      <c r="L68" s="1" t="s">
        <v>160</v>
      </c>
    </row>
    <row r="69" spans="1:12" x14ac:dyDescent="0.2">
      <c r="A69" s="2" t="s">
        <v>69</v>
      </c>
      <c r="B69" s="9">
        <v>100</v>
      </c>
      <c r="C69" s="1">
        <v>0</v>
      </c>
      <c r="D69" s="1">
        <v>0</v>
      </c>
      <c r="E69" s="1">
        <v>0</v>
      </c>
      <c r="F69" s="1">
        <v>0</v>
      </c>
      <c r="G69" s="9">
        <v>362720</v>
      </c>
      <c r="H69" s="1">
        <v>0</v>
      </c>
      <c r="I69" s="1">
        <v>0</v>
      </c>
      <c r="J69" s="9">
        <v>0</v>
      </c>
      <c r="K69" s="9"/>
      <c r="L69" s="1" t="s">
        <v>161</v>
      </c>
    </row>
    <row r="70" spans="1:12" x14ac:dyDescent="0.2">
      <c r="A70" s="2" t="s">
        <v>70</v>
      </c>
      <c r="B70" s="9">
        <v>206985</v>
      </c>
      <c r="C70" s="9">
        <v>0</v>
      </c>
      <c r="D70" s="1">
        <v>0</v>
      </c>
      <c r="E70" s="1">
        <v>0</v>
      </c>
      <c r="F70" s="1">
        <v>0</v>
      </c>
      <c r="G70" s="9">
        <v>0</v>
      </c>
      <c r="H70" s="9">
        <v>268205</v>
      </c>
      <c r="I70" s="1">
        <v>0</v>
      </c>
      <c r="J70" s="9">
        <v>68653</v>
      </c>
      <c r="K70" s="9"/>
      <c r="L70" s="1" t="s">
        <v>162</v>
      </c>
    </row>
    <row r="71" spans="1:12" x14ac:dyDescent="0.2">
      <c r="A71" s="2" t="s">
        <v>71</v>
      </c>
      <c r="B71" s="1">
        <v>0</v>
      </c>
      <c r="C71" s="1">
        <v>0</v>
      </c>
      <c r="D71" s="9">
        <v>34162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2"/>
      <c r="L71" s="1" t="s">
        <v>163</v>
      </c>
    </row>
    <row r="72" spans="1:12" x14ac:dyDescent="0.2">
      <c r="A72" s="2" t="s">
        <v>72</v>
      </c>
      <c r="B72" s="1">
        <v>0</v>
      </c>
      <c r="C72" s="1">
        <v>0</v>
      </c>
      <c r="D72" s="9">
        <v>16453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2"/>
      <c r="L72" s="1" t="s">
        <v>164</v>
      </c>
    </row>
    <row r="73" spans="1:12" x14ac:dyDescent="0.2">
      <c r="A73" s="2" t="s">
        <v>73</v>
      </c>
      <c r="B73" s="9">
        <v>499978</v>
      </c>
      <c r="C73" s="9">
        <v>337198</v>
      </c>
      <c r="D73" s="9">
        <v>183090</v>
      </c>
      <c r="E73" s="9">
        <v>1183833</v>
      </c>
      <c r="F73" s="9">
        <v>745846</v>
      </c>
      <c r="G73" s="9">
        <v>1819304</v>
      </c>
      <c r="H73" s="1">
        <v>0</v>
      </c>
      <c r="I73" s="1">
        <v>0</v>
      </c>
      <c r="J73" s="9">
        <v>6913773</v>
      </c>
      <c r="K73" s="9"/>
      <c r="L73" s="1" t="s">
        <v>165</v>
      </c>
    </row>
    <row r="74" spans="1:12" x14ac:dyDescent="0.2">
      <c r="A74" s="2" t="s">
        <v>74</v>
      </c>
      <c r="B74" s="9">
        <v>1274639</v>
      </c>
      <c r="C74" s="9">
        <v>6658057</v>
      </c>
      <c r="D74" s="9">
        <v>600628</v>
      </c>
      <c r="E74" s="9">
        <v>4920457</v>
      </c>
      <c r="F74" s="9">
        <v>1035349</v>
      </c>
      <c r="G74" s="9">
        <v>4171236</v>
      </c>
      <c r="H74" s="9">
        <v>4989198</v>
      </c>
      <c r="I74" s="1">
        <v>0</v>
      </c>
      <c r="J74" s="9">
        <v>15929149</v>
      </c>
      <c r="K74" s="9"/>
      <c r="L74" s="1" t="s">
        <v>166</v>
      </c>
    </row>
    <row r="75" spans="1:12" x14ac:dyDescent="0.2">
      <c r="A75" s="2" t="s">
        <v>75</v>
      </c>
      <c r="B75" s="9">
        <v>1496374</v>
      </c>
      <c r="C75" s="9">
        <v>9796250</v>
      </c>
      <c r="D75" s="9">
        <v>1197396</v>
      </c>
      <c r="E75" s="9">
        <v>15682976</v>
      </c>
      <c r="F75" s="9">
        <v>3098973</v>
      </c>
      <c r="G75" s="9">
        <v>9448735</v>
      </c>
      <c r="H75" s="9">
        <v>16180212</v>
      </c>
      <c r="I75" s="9">
        <v>325169</v>
      </c>
      <c r="J75" s="9">
        <v>43933398</v>
      </c>
      <c r="K75" s="9"/>
      <c r="L75" s="1" t="s">
        <v>167</v>
      </c>
    </row>
    <row r="76" spans="1:12" x14ac:dyDescent="0.2">
      <c r="A76" s="2" t="s">
        <v>76</v>
      </c>
      <c r="B76" s="9">
        <v>21915641</v>
      </c>
      <c r="C76" s="9">
        <v>59612462</v>
      </c>
      <c r="D76" s="9">
        <v>12118608</v>
      </c>
      <c r="E76" s="9">
        <v>64862320</v>
      </c>
      <c r="F76" s="9">
        <v>5078825</v>
      </c>
      <c r="G76" s="9">
        <v>33101084</v>
      </c>
      <c r="H76" s="9">
        <v>64165200</v>
      </c>
      <c r="I76" s="9">
        <v>3647912</v>
      </c>
      <c r="J76" s="9">
        <v>206142028</v>
      </c>
      <c r="K76" s="9"/>
      <c r="L76" s="1" t="s">
        <v>168</v>
      </c>
    </row>
    <row r="78" spans="1:12" x14ac:dyDescent="0.2">
      <c r="A78" s="11" t="s">
        <v>203</v>
      </c>
      <c r="L78" s="11" t="s">
        <v>206</v>
      </c>
    </row>
    <row r="79" spans="1:12" x14ac:dyDescent="0.2">
      <c r="A79" s="2" t="s">
        <v>77</v>
      </c>
      <c r="B79" s="9">
        <v>6636314</v>
      </c>
      <c r="C79" s="9">
        <v>8787313</v>
      </c>
      <c r="D79" s="9">
        <v>1914246</v>
      </c>
      <c r="E79" s="9">
        <v>8543206</v>
      </c>
      <c r="F79" s="9">
        <v>0</v>
      </c>
      <c r="G79" s="9">
        <v>13895225</v>
      </c>
      <c r="H79" s="9">
        <v>16956297</v>
      </c>
      <c r="I79" s="9">
        <v>0</v>
      </c>
      <c r="J79" s="9">
        <v>65238232</v>
      </c>
      <c r="K79" s="9"/>
      <c r="L79" s="1" t="s">
        <v>169</v>
      </c>
    </row>
    <row r="80" spans="1:12" x14ac:dyDescent="0.2">
      <c r="A80" s="2" t="s">
        <v>78</v>
      </c>
      <c r="B80" s="9">
        <v>2264217</v>
      </c>
      <c r="C80" s="9">
        <v>6357613</v>
      </c>
      <c r="D80" s="9">
        <v>933356</v>
      </c>
      <c r="E80" s="9">
        <v>6646007</v>
      </c>
      <c r="F80" s="9">
        <v>0</v>
      </c>
      <c r="G80" s="9">
        <v>11555985</v>
      </c>
      <c r="H80" s="9">
        <v>10210631</v>
      </c>
      <c r="I80" s="9">
        <v>0</v>
      </c>
      <c r="J80" s="9">
        <v>49862398</v>
      </c>
      <c r="K80" s="9"/>
      <c r="L80" s="1" t="s">
        <v>170</v>
      </c>
    </row>
    <row r="81" spans="1:12" x14ac:dyDescent="0.2">
      <c r="A81" s="2" t="s">
        <v>79</v>
      </c>
      <c r="B81" s="9">
        <v>4372097</v>
      </c>
      <c r="C81" s="9">
        <v>2429700</v>
      </c>
      <c r="D81" s="9">
        <v>980890</v>
      </c>
      <c r="E81" s="9">
        <v>1897199</v>
      </c>
      <c r="F81" s="9">
        <v>0</v>
      </c>
      <c r="G81" s="9">
        <v>2339240</v>
      </c>
      <c r="H81" s="9">
        <v>6745666</v>
      </c>
      <c r="I81" s="9">
        <v>0</v>
      </c>
      <c r="J81" s="9">
        <v>15375834</v>
      </c>
      <c r="K81" s="9"/>
      <c r="L81" s="1" t="s">
        <v>171</v>
      </c>
    </row>
    <row r="82" spans="1:12" x14ac:dyDescent="0.2">
      <c r="A82" s="2" t="s">
        <v>80</v>
      </c>
      <c r="B82" s="9">
        <v>2949628</v>
      </c>
      <c r="C82" s="9">
        <v>2208319</v>
      </c>
      <c r="D82" s="9">
        <v>741750</v>
      </c>
      <c r="E82" s="9">
        <v>1957534</v>
      </c>
      <c r="F82" s="9">
        <v>13808</v>
      </c>
      <c r="G82" s="9">
        <v>2993361</v>
      </c>
      <c r="H82" s="9">
        <v>4531382</v>
      </c>
      <c r="I82" s="9">
        <v>42275</v>
      </c>
      <c r="J82" s="9">
        <v>11354371</v>
      </c>
      <c r="K82" s="9"/>
      <c r="L82" s="1" t="s">
        <v>172</v>
      </c>
    </row>
    <row r="83" spans="1:12" x14ac:dyDescent="0.2">
      <c r="A83" s="2" t="s">
        <v>81</v>
      </c>
      <c r="B83" s="9">
        <v>353216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2"/>
      <c r="L83" s="1" t="s">
        <v>173</v>
      </c>
    </row>
    <row r="84" spans="1:12" x14ac:dyDescent="0.2">
      <c r="A84" s="2" t="s">
        <v>82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9">
        <v>0</v>
      </c>
      <c r="K84" s="9"/>
      <c r="L84" s="1" t="s">
        <v>174</v>
      </c>
    </row>
    <row r="85" spans="1:12" x14ac:dyDescent="0.2">
      <c r="A85" s="2" t="s">
        <v>83</v>
      </c>
      <c r="B85" s="9">
        <v>166366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9">
        <v>0</v>
      </c>
      <c r="K85" s="9"/>
      <c r="L85" s="1" t="s">
        <v>175</v>
      </c>
    </row>
    <row r="86" spans="1:12" x14ac:dyDescent="0.2">
      <c r="A86" s="2" t="s">
        <v>84</v>
      </c>
      <c r="B86" s="1">
        <v>0</v>
      </c>
      <c r="C86" s="9">
        <v>0</v>
      </c>
      <c r="D86" s="9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2"/>
      <c r="L86" s="1" t="s">
        <v>176</v>
      </c>
    </row>
    <row r="87" spans="1:12" x14ac:dyDescent="0.2">
      <c r="A87" s="2" t="s">
        <v>85</v>
      </c>
      <c r="B87" s="9">
        <v>902887</v>
      </c>
      <c r="C87" s="9">
        <v>221381</v>
      </c>
      <c r="D87" s="9">
        <v>239140</v>
      </c>
      <c r="E87" s="9">
        <v>-60335</v>
      </c>
      <c r="F87" s="9">
        <v>-13808</v>
      </c>
      <c r="G87" s="9">
        <v>-654121</v>
      </c>
      <c r="H87" s="9">
        <v>2214284</v>
      </c>
      <c r="I87" s="9">
        <v>-42275</v>
      </c>
      <c r="J87" s="9">
        <v>4021463</v>
      </c>
      <c r="K87" s="9"/>
      <c r="L87" s="1" t="s">
        <v>177</v>
      </c>
    </row>
    <row r="88" spans="1:12" x14ac:dyDescent="0.2">
      <c r="A88" s="2" t="s">
        <v>86</v>
      </c>
      <c r="B88" s="1">
        <v>0</v>
      </c>
      <c r="C88" s="1">
        <v>0</v>
      </c>
      <c r="D88" s="1">
        <v>0</v>
      </c>
      <c r="E88" s="1">
        <v>0</v>
      </c>
      <c r="F88" s="9">
        <v>1125</v>
      </c>
      <c r="G88" s="1">
        <v>0</v>
      </c>
      <c r="H88" s="1">
        <v>0</v>
      </c>
      <c r="I88" s="9">
        <v>2427556</v>
      </c>
      <c r="J88" s="1">
        <v>0</v>
      </c>
      <c r="K88" s="2"/>
      <c r="L88" s="1" t="s">
        <v>178</v>
      </c>
    </row>
    <row r="89" spans="1:12" x14ac:dyDescent="0.2">
      <c r="A89" s="2" t="s">
        <v>87</v>
      </c>
      <c r="B89" s="9">
        <v>114246</v>
      </c>
      <c r="C89" s="1">
        <v>0</v>
      </c>
      <c r="D89" s="9">
        <v>187803</v>
      </c>
      <c r="E89" s="9">
        <v>11685</v>
      </c>
      <c r="F89" s="9">
        <v>500</v>
      </c>
      <c r="G89" s="9">
        <v>191761</v>
      </c>
      <c r="H89" s="9">
        <v>153779</v>
      </c>
      <c r="I89" s="9">
        <v>-3850</v>
      </c>
      <c r="J89" s="9">
        <v>1325405</v>
      </c>
      <c r="K89" s="9"/>
      <c r="L89" s="1" t="s">
        <v>179</v>
      </c>
    </row>
    <row r="90" spans="1:12" x14ac:dyDescent="0.2">
      <c r="A90" s="2" t="s">
        <v>88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9">
        <v>869411</v>
      </c>
      <c r="I90" s="1">
        <v>0</v>
      </c>
      <c r="J90" s="9">
        <v>71279</v>
      </c>
      <c r="K90" s="9"/>
      <c r="L90" s="1" t="s">
        <v>180</v>
      </c>
    </row>
    <row r="91" spans="1:12" ht="25.5" x14ac:dyDescent="0.2">
      <c r="A91" s="12" t="s">
        <v>89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9">
        <v>-500</v>
      </c>
      <c r="J91" s="9">
        <v>0</v>
      </c>
      <c r="K91" s="9"/>
      <c r="L91" s="1" t="s">
        <v>181</v>
      </c>
    </row>
    <row r="92" spans="1:12" ht="25.5" x14ac:dyDescent="0.2">
      <c r="A92" s="12" t="s">
        <v>90</v>
      </c>
      <c r="B92" s="1">
        <v>0</v>
      </c>
      <c r="C92" s="9">
        <v>69886</v>
      </c>
      <c r="D92" s="1">
        <v>0</v>
      </c>
      <c r="E92" s="9">
        <v>899963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2"/>
      <c r="L92" s="1" t="s">
        <v>182</v>
      </c>
    </row>
    <row r="93" spans="1:12" x14ac:dyDescent="0.2">
      <c r="A93" s="2" t="s">
        <v>91</v>
      </c>
      <c r="B93" s="9">
        <v>62278</v>
      </c>
      <c r="C93" s="9">
        <v>10881</v>
      </c>
      <c r="D93" s="1">
        <v>0</v>
      </c>
      <c r="E93" s="9">
        <v>135402</v>
      </c>
      <c r="F93" s="9">
        <v>20872</v>
      </c>
      <c r="G93" s="9">
        <v>78749</v>
      </c>
      <c r="H93" s="1">
        <v>0</v>
      </c>
      <c r="I93" s="1">
        <v>0</v>
      </c>
      <c r="J93" s="9">
        <v>234121</v>
      </c>
      <c r="K93" s="9"/>
      <c r="L93" s="1" t="s">
        <v>183</v>
      </c>
    </row>
    <row r="94" spans="1:12" x14ac:dyDescent="0.2">
      <c r="A94" s="2" t="s">
        <v>92</v>
      </c>
      <c r="B94" s="1">
        <v>0</v>
      </c>
      <c r="C94" s="1">
        <v>0</v>
      </c>
      <c r="D94" s="9">
        <v>120452</v>
      </c>
      <c r="E94" s="9">
        <v>723339</v>
      </c>
      <c r="F94" s="1">
        <v>0</v>
      </c>
      <c r="G94" s="9">
        <v>247425</v>
      </c>
      <c r="H94" s="9">
        <v>434061</v>
      </c>
      <c r="I94" s="1">
        <v>0</v>
      </c>
      <c r="J94" s="9">
        <v>1023791</v>
      </c>
      <c r="K94" s="9"/>
      <c r="L94" s="1" t="s">
        <v>184</v>
      </c>
    </row>
    <row r="95" spans="1:12" x14ac:dyDescent="0.2">
      <c r="A95" s="2" t="s">
        <v>93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9">
        <v>0</v>
      </c>
      <c r="K95" s="9"/>
      <c r="L95" s="1" t="s">
        <v>185</v>
      </c>
    </row>
    <row r="96" spans="1:12" x14ac:dyDescent="0.2">
      <c r="A96" s="2" t="s">
        <v>94</v>
      </c>
      <c r="B96" s="9">
        <v>1079411</v>
      </c>
      <c r="C96" s="9">
        <v>302148</v>
      </c>
      <c r="D96" s="9">
        <v>306491</v>
      </c>
      <c r="E96" s="9">
        <v>263376</v>
      </c>
      <c r="F96" s="9">
        <v>6439</v>
      </c>
      <c r="G96" s="9">
        <v>-631036</v>
      </c>
      <c r="H96" s="9">
        <v>1064591</v>
      </c>
      <c r="I96" s="9">
        <v>-2474181</v>
      </c>
      <c r="J96" s="9">
        <v>4485919</v>
      </c>
      <c r="K96" s="9"/>
      <c r="L96" s="1" t="s">
        <v>186</v>
      </c>
    </row>
    <row r="97" spans="1:12" x14ac:dyDescent="0.2">
      <c r="A97" s="2" t="s">
        <v>95</v>
      </c>
      <c r="B97" s="9">
        <v>240058</v>
      </c>
      <c r="C97" s="9">
        <v>66851</v>
      </c>
      <c r="D97" s="9">
        <v>15668</v>
      </c>
      <c r="E97" s="1">
        <v>0</v>
      </c>
      <c r="F97" s="1">
        <v>0</v>
      </c>
      <c r="G97" s="9">
        <v>-13408</v>
      </c>
      <c r="H97" s="9">
        <v>-743811</v>
      </c>
      <c r="I97" s="1">
        <v>0</v>
      </c>
      <c r="J97" s="9">
        <v>920561</v>
      </c>
      <c r="K97" s="9"/>
      <c r="L97" s="1" t="s">
        <v>187</v>
      </c>
    </row>
    <row r="98" spans="1:12" x14ac:dyDescent="0.2">
      <c r="A98" s="2" t="s">
        <v>96</v>
      </c>
      <c r="B98" s="9">
        <v>839353</v>
      </c>
      <c r="C98" s="9">
        <v>235297</v>
      </c>
      <c r="D98" s="9">
        <v>290823</v>
      </c>
      <c r="E98" s="9">
        <v>263376</v>
      </c>
      <c r="F98" s="9">
        <v>6439</v>
      </c>
      <c r="G98" s="9">
        <v>-617628</v>
      </c>
      <c r="H98" s="9">
        <v>1808402</v>
      </c>
      <c r="I98" s="9">
        <v>-2474181</v>
      </c>
      <c r="J98" s="9">
        <v>3565358</v>
      </c>
      <c r="K98" s="9"/>
      <c r="L98" s="1" t="s">
        <v>188</v>
      </c>
    </row>
    <row r="99" spans="1:12" x14ac:dyDescent="0.2">
      <c r="A99" s="2" t="s">
        <v>97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9">
        <v>0</v>
      </c>
      <c r="K99" s="9"/>
      <c r="L99" s="1" t="s">
        <v>189</v>
      </c>
    </row>
    <row r="100" spans="1:12" x14ac:dyDescent="0.2">
      <c r="A100" s="2" t="s">
        <v>98</v>
      </c>
      <c r="B100" s="9">
        <v>839353</v>
      </c>
      <c r="C100" s="9">
        <v>235297</v>
      </c>
      <c r="D100" s="9">
        <v>290823</v>
      </c>
      <c r="E100" s="9">
        <v>263376</v>
      </c>
      <c r="F100" s="9">
        <v>6439</v>
      </c>
      <c r="G100" s="9">
        <v>-617628</v>
      </c>
      <c r="H100" s="9">
        <v>1808402</v>
      </c>
      <c r="I100" s="9">
        <v>-2474181</v>
      </c>
      <c r="J100" s="9">
        <v>3565358</v>
      </c>
      <c r="K100" s="9"/>
      <c r="L100" s="1" t="s">
        <v>190</v>
      </c>
    </row>
    <row r="101" spans="1:12" x14ac:dyDescent="0.2">
      <c r="A101" s="2" t="s">
        <v>99</v>
      </c>
      <c r="B101" s="9">
        <v>839353</v>
      </c>
      <c r="C101" s="1">
        <v>235297</v>
      </c>
      <c r="D101" s="1">
        <v>290823</v>
      </c>
      <c r="E101" s="1">
        <v>263376</v>
      </c>
      <c r="F101" s="1">
        <v>6439</v>
      </c>
      <c r="G101" s="1">
        <v>-617628</v>
      </c>
      <c r="H101" s="1">
        <v>1808402</v>
      </c>
      <c r="I101" s="1">
        <v>-2474181</v>
      </c>
      <c r="J101" s="9">
        <v>3630713</v>
      </c>
      <c r="K101" s="9"/>
      <c r="L101" s="1" t="s">
        <v>191</v>
      </c>
    </row>
    <row r="102" spans="1:12" x14ac:dyDescent="0.2">
      <c r="A102" s="2" t="s">
        <v>100</v>
      </c>
      <c r="B102" s="9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9">
        <v>-65355</v>
      </c>
      <c r="K102" s="9"/>
      <c r="L102" s="1" t="s">
        <v>192</v>
      </c>
    </row>
    <row r="104" spans="1:12" x14ac:dyDescent="0.2">
      <c r="A104" s="11" t="s">
        <v>202</v>
      </c>
      <c r="L104" s="11" t="s">
        <v>207</v>
      </c>
    </row>
    <row r="105" spans="1:12" x14ac:dyDescent="0.2">
      <c r="A105" s="2" t="s">
        <v>101</v>
      </c>
      <c r="B105" s="9">
        <v>1789492</v>
      </c>
      <c r="C105" s="9">
        <v>1911168</v>
      </c>
      <c r="D105" s="9">
        <v>388953</v>
      </c>
      <c r="E105" s="9">
        <v>1250731</v>
      </c>
      <c r="F105" s="9">
        <v>438580</v>
      </c>
      <c r="G105" s="9">
        <v>1856740</v>
      </c>
      <c r="H105" s="9">
        <v>3898276</v>
      </c>
      <c r="I105" s="9">
        <v>3327</v>
      </c>
      <c r="J105" s="9">
        <v>13469536</v>
      </c>
      <c r="K105" s="9"/>
      <c r="L105" s="1" t="s">
        <v>193</v>
      </c>
    </row>
    <row r="106" spans="1:12" x14ac:dyDescent="0.2">
      <c r="A106" s="2" t="s">
        <v>102</v>
      </c>
      <c r="B106" s="9">
        <v>-221152</v>
      </c>
      <c r="C106" s="9">
        <v>-93775</v>
      </c>
      <c r="D106" s="9">
        <v>-58665</v>
      </c>
      <c r="E106" s="9">
        <v>2124762</v>
      </c>
      <c r="F106" s="9">
        <v>-1822639</v>
      </c>
      <c r="G106" s="9">
        <v>-2805694</v>
      </c>
      <c r="H106" s="9">
        <v>-1069952</v>
      </c>
      <c r="I106" s="1">
        <v>0</v>
      </c>
      <c r="J106" s="9">
        <v>-5141265</v>
      </c>
      <c r="K106" s="9"/>
      <c r="L106" s="1" t="s">
        <v>194</v>
      </c>
    </row>
    <row r="107" spans="1:12" x14ac:dyDescent="0.2">
      <c r="A107" s="2" t="s">
        <v>103</v>
      </c>
      <c r="B107" s="9">
        <v>-182345</v>
      </c>
      <c r="C107" s="9">
        <v>-2499465</v>
      </c>
      <c r="D107" s="9">
        <v>-220586</v>
      </c>
      <c r="E107" s="9">
        <v>-10062652</v>
      </c>
      <c r="F107" s="9">
        <v>1015699</v>
      </c>
      <c r="G107" s="9">
        <v>996053</v>
      </c>
      <c r="H107" s="9">
        <v>-1749121</v>
      </c>
      <c r="I107" s="1">
        <v>0</v>
      </c>
      <c r="J107" s="9">
        <v>7783251</v>
      </c>
      <c r="K107" s="9"/>
      <c r="L107" s="1" t="s">
        <v>195</v>
      </c>
    </row>
    <row r="108" spans="1:12" x14ac:dyDescent="0.2">
      <c r="A108" s="5" t="s">
        <v>104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/>
      <c r="L108" s="5" t="s">
        <v>196</v>
      </c>
    </row>
    <row r="109" spans="1:12" x14ac:dyDescent="0.2">
      <c r="A109" s="2" t="s">
        <v>105</v>
      </c>
      <c r="B109" s="9">
        <v>1075484</v>
      </c>
      <c r="C109" s="9">
        <v>1434344</v>
      </c>
      <c r="D109" s="9">
        <v>18870</v>
      </c>
      <c r="E109" s="9">
        <v>9783618</v>
      </c>
      <c r="F109" s="9">
        <v>897331</v>
      </c>
      <c r="G109" s="9">
        <v>3828888</v>
      </c>
      <c r="H109" s="9">
        <v>1579706</v>
      </c>
      <c r="I109" s="9">
        <v>8984</v>
      </c>
      <c r="J109" s="9">
        <v>9874252</v>
      </c>
      <c r="K109" s="9"/>
      <c r="L109" s="1" t="s">
        <v>197</v>
      </c>
    </row>
    <row r="110" spans="1:12" x14ac:dyDescent="0.2">
      <c r="A110" s="2" t="s">
        <v>106</v>
      </c>
      <c r="B110" s="9">
        <v>2461479</v>
      </c>
      <c r="C110" s="9">
        <v>752272</v>
      </c>
      <c r="D110" s="9">
        <v>128572</v>
      </c>
      <c r="E110" s="9">
        <v>3096459</v>
      </c>
      <c r="F110" s="9">
        <v>528971</v>
      </c>
      <c r="G110" s="9">
        <v>3875987</v>
      </c>
      <c r="H110" s="9">
        <v>2658909</v>
      </c>
      <c r="I110" s="9">
        <v>12311</v>
      </c>
      <c r="J110" s="9">
        <v>25985774</v>
      </c>
      <c r="K110" s="9"/>
      <c r="L110" s="1" t="s">
        <v>198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F1486-2CE7-4B90-99DD-1BFA4CB133D2}">
  <dimension ref="B3:M38"/>
  <sheetViews>
    <sheetView topLeftCell="B1" workbookViewId="0">
      <selection activeCell="L41" sqref="L41"/>
    </sheetView>
  </sheetViews>
  <sheetFormatPr defaultRowHeight="12.75" x14ac:dyDescent="0.2"/>
  <cols>
    <col min="2" max="2" width="43.7109375" bestFit="1" customWidth="1"/>
    <col min="3" max="12" width="14.7109375" customWidth="1"/>
    <col min="13" max="13" width="35.28515625" customWidth="1"/>
  </cols>
  <sheetData>
    <row r="3" spans="2:13" ht="51" x14ac:dyDescent="0.2">
      <c r="B3" s="13"/>
      <c r="C3" s="32" t="s">
        <v>199</v>
      </c>
      <c r="D3" s="32" t="s">
        <v>0</v>
      </c>
      <c r="E3" s="32" t="s">
        <v>200</v>
      </c>
      <c r="F3" s="32" t="s">
        <v>1</v>
      </c>
      <c r="G3" s="32" t="s">
        <v>2</v>
      </c>
      <c r="H3" s="32" t="s">
        <v>3</v>
      </c>
      <c r="I3" s="32" t="s">
        <v>4</v>
      </c>
      <c r="J3" s="32" t="s">
        <v>201</v>
      </c>
      <c r="K3" s="32" t="s">
        <v>5</v>
      </c>
      <c r="L3" s="32" t="s">
        <v>267</v>
      </c>
      <c r="M3" s="13"/>
    </row>
    <row r="4" spans="2:13" ht="30" x14ac:dyDescent="0.2">
      <c r="B4" s="14" t="s">
        <v>208</v>
      </c>
      <c r="C4" s="33" t="s">
        <v>10</v>
      </c>
      <c r="D4" s="32" t="s">
        <v>8</v>
      </c>
      <c r="E4" s="32" t="s">
        <v>9</v>
      </c>
      <c r="F4" s="32" t="s">
        <v>11</v>
      </c>
      <c r="G4" s="32" t="s">
        <v>7</v>
      </c>
      <c r="H4" s="32" t="s">
        <v>12</v>
      </c>
      <c r="I4" s="32" t="s">
        <v>6</v>
      </c>
      <c r="J4" s="32" t="s">
        <v>14</v>
      </c>
      <c r="K4" s="32" t="s">
        <v>13</v>
      </c>
      <c r="L4" s="32" t="s">
        <v>268</v>
      </c>
      <c r="M4" s="14" t="s">
        <v>209</v>
      </c>
    </row>
    <row r="5" spans="2:13" ht="15" x14ac:dyDescent="0.2">
      <c r="B5" s="15"/>
      <c r="C5" s="4">
        <v>131078</v>
      </c>
      <c r="D5" s="3">
        <v>131098</v>
      </c>
      <c r="E5" s="3">
        <v>131261</v>
      </c>
      <c r="F5" s="3">
        <v>131005</v>
      </c>
      <c r="G5" s="3">
        <v>131014</v>
      </c>
      <c r="H5" s="3">
        <v>131003</v>
      </c>
      <c r="I5" s="3">
        <v>131035</v>
      </c>
      <c r="J5" s="3">
        <v>131283</v>
      </c>
      <c r="K5" s="3">
        <v>131067</v>
      </c>
      <c r="L5" s="3">
        <v>131235</v>
      </c>
      <c r="M5" s="15"/>
    </row>
    <row r="6" spans="2:13" ht="14.25" x14ac:dyDescent="0.2">
      <c r="B6" s="16" t="s">
        <v>210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27">
        <v>1</v>
      </c>
      <c r="J6" s="27">
        <v>1</v>
      </c>
      <c r="K6" s="27">
        <v>1</v>
      </c>
      <c r="L6" s="26">
        <v>1</v>
      </c>
      <c r="M6" s="18" t="s">
        <v>211</v>
      </c>
    </row>
    <row r="7" spans="2:13" ht="14.25" x14ac:dyDescent="0.2">
      <c r="B7" s="16" t="s">
        <v>212</v>
      </c>
      <c r="C7" s="27">
        <v>1.84</v>
      </c>
      <c r="D7" s="27">
        <v>0.52</v>
      </c>
      <c r="E7" s="27">
        <v>0.3</v>
      </c>
      <c r="F7" s="27">
        <v>0.83</v>
      </c>
      <c r="G7" s="27" t="s">
        <v>264</v>
      </c>
      <c r="H7" s="27">
        <v>2.66</v>
      </c>
      <c r="I7" s="27">
        <v>2.0099999999999998</v>
      </c>
      <c r="J7" s="27">
        <v>0.38</v>
      </c>
      <c r="K7" s="27">
        <v>0.45</v>
      </c>
      <c r="L7" s="27">
        <v>0.24</v>
      </c>
      <c r="M7" s="19" t="s">
        <v>213</v>
      </c>
    </row>
    <row r="8" spans="2:13" ht="14.25" x14ac:dyDescent="0.2">
      <c r="B8" s="16" t="s">
        <v>214</v>
      </c>
      <c r="C8" s="17">
        <v>1121285.8700000001</v>
      </c>
      <c r="D8" s="17">
        <v>261681.4</v>
      </c>
      <c r="E8" s="17">
        <v>313042.75</v>
      </c>
      <c r="F8" s="17">
        <v>77635.37</v>
      </c>
      <c r="G8" s="17" t="s">
        <v>264</v>
      </c>
      <c r="H8" s="17">
        <v>52941.95</v>
      </c>
      <c r="I8" s="17">
        <v>253814.04</v>
      </c>
      <c r="J8" s="17">
        <v>2160074.11</v>
      </c>
      <c r="K8" s="17">
        <v>715195.58</v>
      </c>
      <c r="L8" s="17">
        <v>2294287</v>
      </c>
      <c r="M8" s="19" t="s">
        <v>215</v>
      </c>
    </row>
    <row r="9" spans="2:13" ht="14.25" x14ac:dyDescent="0.2">
      <c r="B9" s="16" t="s">
        <v>216</v>
      </c>
      <c r="C9" s="20">
        <v>609014</v>
      </c>
      <c r="D9" s="20">
        <v>516777</v>
      </c>
      <c r="E9" s="20">
        <v>1019329</v>
      </c>
      <c r="F9" s="20">
        <v>88344</v>
      </c>
      <c r="G9" s="20" t="s">
        <v>264</v>
      </c>
      <c r="H9" s="20">
        <v>23590</v>
      </c>
      <c r="I9" s="20">
        <v>127946</v>
      </c>
      <c r="J9" s="20">
        <v>5086995</v>
      </c>
      <c r="K9" s="20">
        <v>1691762</v>
      </c>
      <c r="L9" s="20">
        <v>5008743</v>
      </c>
      <c r="M9" s="19" t="s">
        <v>217</v>
      </c>
    </row>
    <row r="10" spans="2:13" ht="14.25" x14ac:dyDescent="0.2">
      <c r="B10" s="16" t="s">
        <v>218</v>
      </c>
      <c r="C10" s="20">
        <v>13</v>
      </c>
      <c r="D10" s="20">
        <v>884</v>
      </c>
      <c r="E10" s="20">
        <v>896</v>
      </c>
      <c r="F10" s="20">
        <v>216</v>
      </c>
      <c r="G10" s="20" t="s">
        <v>264</v>
      </c>
      <c r="H10" s="20">
        <v>97</v>
      </c>
      <c r="I10" s="20">
        <v>37</v>
      </c>
      <c r="J10" s="20">
        <v>2663</v>
      </c>
      <c r="K10" s="20">
        <v>548</v>
      </c>
      <c r="L10" s="20">
        <v>1981</v>
      </c>
      <c r="M10" s="19" t="s">
        <v>219</v>
      </c>
    </row>
    <row r="11" spans="2:13" ht="14.25" x14ac:dyDescent="0.2">
      <c r="B11" s="16" t="s">
        <v>220</v>
      </c>
      <c r="C11" s="20">
        <v>16000000</v>
      </c>
      <c r="D11" s="20">
        <v>43200000</v>
      </c>
      <c r="E11" s="20">
        <v>12500000</v>
      </c>
      <c r="F11" s="20">
        <v>32728881</v>
      </c>
      <c r="G11" s="20">
        <v>2000000</v>
      </c>
      <c r="H11" s="20">
        <v>10000000</v>
      </c>
      <c r="I11" s="20">
        <v>45000000</v>
      </c>
      <c r="J11" s="20">
        <v>7000000</v>
      </c>
      <c r="K11" s="20">
        <v>150000000</v>
      </c>
      <c r="L11" s="20">
        <v>9033938</v>
      </c>
      <c r="M11" s="19" t="s">
        <v>221</v>
      </c>
    </row>
    <row r="12" spans="2:13" ht="14.25" x14ac:dyDescent="0.2">
      <c r="B12" s="16" t="s">
        <v>222</v>
      </c>
      <c r="C12" s="20">
        <v>29440000</v>
      </c>
      <c r="D12" s="20">
        <v>22464000</v>
      </c>
      <c r="E12" s="20">
        <v>3750000</v>
      </c>
      <c r="F12" s="20">
        <v>27164971.23</v>
      </c>
      <c r="G12" s="20" t="s">
        <v>264</v>
      </c>
      <c r="H12" s="20">
        <v>26600000</v>
      </c>
      <c r="I12" s="20">
        <v>90449999.999999985</v>
      </c>
      <c r="J12" s="20">
        <v>2660000</v>
      </c>
      <c r="K12" s="20">
        <v>67500000</v>
      </c>
      <c r="L12" s="20">
        <v>2168145.12</v>
      </c>
      <c r="M12" s="19" t="s">
        <v>223</v>
      </c>
    </row>
    <row r="13" spans="2:13" ht="14.25" x14ac:dyDescent="0.2">
      <c r="B13" s="16" t="s">
        <v>224</v>
      </c>
      <c r="C13" s="21">
        <v>44926</v>
      </c>
      <c r="D13" s="21">
        <v>44926</v>
      </c>
      <c r="E13" s="21">
        <v>44926</v>
      </c>
      <c r="F13" s="21">
        <v>44926</v>
      </c>
      <c r="G13" s="21">
        <v>44926</v>
      </c>
      <c r="H13" s="21">
        <v>44926</v>
      </c>
      <c r="I13" s="21">
        <v>44926</v>
      </c>
      <c r="J13" s="21">
        <v>44926</v>
      </c>
      <c r="K13" s="21">
        <v>44926</v>
      </c>
      <c r="L13" s="21">
        <v>44926</v>
      </c>
      <c r="M13" s="19" t="s">
        <v>225</v>
      </c>
    </row>
    <row r="15" spans="2:13" x14ac:dyDescent="0.2"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2:13" ht="15" x14ac:dyDescent="0.2">
      <c r="B16" s="22" t="s">
        <v>226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 t="s">
        <v>227</v>
      </c>
    </row>
    <row r="17" spans="2:13" ht="14.25" x14ac:dyDescent="0.2">
      <c r="B17" s="25" t="s">
        <v>228</v>
      </c>
      <c r="C17" s="26">
        <f>+C9*100/C11</f>
        <v>3.8063375000000002</v>
      </c>
      <c r="D17" s="26">
        <f t="shared" ref="D17:K17" si="0">+D9*100/D11</f>
        <v>1.1962430555555557</v>
      </c>
      <c r="E17" s="26">
        <f t="shared" si="0"/>
        <v>8.1546319999999994</v>
      </c>
      <c r="F17" s="26">
        <f t="shared" si="0"/>
        <v>0.269926735350347</v>
      </c>
      <c r="G17" s="26" t="s">
        <v>264</v>
      </c>
      <c r="H17" s="26">
        <f t="shared" si="0"/>
        <v>0.2359</v>
      </c>
      <c r="I17" s="26">
        <f t="shared" si="0"/>
        <v>0.28432444444444444</v>
      </c>
      <c r="J17" s="26">
        <f t="shared" si="0"/>
        <v>72.671357142857147</v>
      </c>
      <c r="K17" s="26">
        <f t="shared" si="0"/>
        <v>1.1278413333333333</v>
      </c>
      <c r="L17" s="26">
        <f t="shared" ref="L17" si="1">+L9*100/L11</f>
        <v>55.44362823831645</v>
      </c>
      <c r="M17" s="18" t="s">
        <v>229</v>
      </c>
    </row>
    <row r="18" spans="2:13" ht="14.25" x14ac:dyDescent="0.2">
      <c r="B18" s="16" t="s">
        <v>230</v>
      </c>
      <c r="C18" s="27">
        <f>'Annual Financial Data'!B101/'Financial Ratios'!C11</f>
        <v>5.2459562500000001E-2</v>
      </c>
      <c r="D18" s="27">
        <f>'Annual Financial Data'!C101/'Financial Ratios'!D11</f>
        <v>5.4466898148148148E-3</v>
      </c>
      <c r="E18" s="27">
        <f>'Annual Financial Data'!D101/'Financial Ratios'!E11</f>
        <v>2.3265839999999999E-2</v>
      </c>
      <c r="F18" s="27">
        <f>'Annual Financial Data'!E101/'Financial Ratios'!F11</f>
        <v>8.0472045469565552E-3</v>
      </c>
      <c r="G18" s="30">
        <f>'Annual Financial Data'!F101/'Financial Ratios'!G11</f>
        <v>3.2195000000000001E-3</v>
      </c>
      <c r="H18" s="27">
        <f>'Annual Financial Data'!G101/'Financial Ratios'!H11</f>
        <v>-6.17628E-2</v>
      </c>
      <c r="I18" s="27">
        <f>'Annual Financial Data'!H101/'Financial Ratios'!I11</f>
        <v>4.0186711111111113E-2</v>
      </c>
      <c r="J18" s="27">
        <f>'Annual Financial Data'!I101/'Financial Ratios'!J11</f>
        <v>-0.35345442857142856</v>
      </c>
      <c r="K18" s="27">
        <f>'Annual Financial Data'!J101/'Financial Ratios'!K11</f>
        <v>2.4204753333333332E-2</v>
      </c>
      <c r="L18" s="27" t="s">
        <v>264</v>
      </c>
      <c r="M18" s="19" t="s">
        <v>231</v>
      </c>
    </row>
    <row r="19" spans="2:13" ht="14.25" x14ac:dyDescent="0.2">
      <c r="B19" s="16" t="s">
        <v>232</v>
      </c>
      <c r="C19" s="27">
        <f>'Annual Financial Data'!B51/'Financial Ratios'!C11</f>
        <v>1.2762041875000001</v>
      </c>
      <c r="D19" s="27">
        <f>'Annual Financial Data'!C51/'Financial Ratios'!D11</f>
        <v>1.1531530555555556</v>
      </c>
      <c r="E19" s="27">
        <f>'Annual Financial Data'!D51/'Financial Ratios'!E11</f>
        <v>0.87369695999999997</v>
      </c>
      <c r="F19" s="27">
        <f>'Annual Financial Data'!E51/'Financial Ratios'!F11</f>
        <v>1.5026283361169603</v>
      </c>
      <c r="G19" s="27">
        <f>'Annual Financial Data'!F51/'Financial Ratios'!G11</f>
        <v>0.98992599999999997</v>
      </c>
      <c r="H19" s="27">
        <f>'Annual Financial Data'!G51/'Financial Ratios'!H11</f>
        <v>2.3652348999999999</v>
      </c>
      <c r="I19" s="27">
        <f>'Annual Financial Data'!H51/'Financial Ratios'!I11</f>
        <v>1.0663330666666666</v>
      </c>
      <c r="J19" s="27">
        <f>'Annual Financial Data'!I51/'Financial Ratios'!J11</f>
        <v>0.47467757142857142</v>
      </c>
      <c r="K19" s="27">
        <f>'Annual Financial Data'!J51/'Financial Ratios'!K11</f>
        <v>0.95932642000000001</v>
      </c>
      <c r="L19" s="27" t="s">
        <v>264</v>
      </c>
      <c r="M19" s="19" t="s">
        <v>233</v>
      </c>
    </row>
    <row r="20" spans="2:13" ht="14.25" x14ac:dyDescent="0.2">
      <c r="B20" s="16" t="s">
        <v>234</v>
      </c>
      <c r="C20" s="27">
        <f>C12/'Annual Financial Data'!B101</f>
        <v>35.074634867570616</v>
      </c>
      <c r="D20" s="27">
        <f>D12/'Annual Financial Data'!C101</f>
        <v>95.470830482326591</v>
      </c>
      <c r="E20" s="27">
        <f>E12/'Annual Financial Data'!D101</f>
        <v>12.894440948618232</v>
      </c>
      <c r="F20" s="27">
        <f>F12/'Annual Financial Data'!E101</f>
        <v>103.14140707581556</v>
      </c>
      <c r="G20" s="27" t="s">
        <v>264</v>
      </c>
      <c r="H20" s="27">
        <f>H12/'Annual Financial Data'!G101</f>
        <v>-43.067995621960144</v>
      </c>
      <c r="I20" s="27">
        <f>I12/'Annual Financial Data'!H101</f>
        <v>50.016533934379623</v>
      </c>
      <c r="J20" s="27">
        <f>J12/'Annual Financial Data'!I101</f>
        <v>-1.0751032361819932</v>
      </c>
      <c r="K20" s="27">
        <f>K12/'Annual Financial Data'!J101</f>
        <v>18.59138962512322</v>
      </c>
      <c r="L20" s="27" t="s">
        <v>264</v>
      </c>
      <c r="M20" s="19" t="s">
        <v>235</v>
      </c>
    </row>
    <row r="21" spans="2:13" ht="14.25" x14ac:dyDescent="0.2">
      <c r="B21" s="16" t="s">
        <v>236</v>
      </c>
      <c r="C21" s="27">
        <f>C12/'Annual Financial Data'!B51</f>
        <v>1.4417755544310185</v>
      </c>
      <c r="D21" s="27">
        <f>D12/'Annual Financial Data'!C51</f>
        <v>0.45093753816528642</v>
      </c>
      <c r="E21" s="27">
        <f>E12/'Annual Financial Data'!D51</f>
        <v>0.34336848327822955</v>
      </c>
      <c r="F21" s="27">
        <f>F12/'Annual Financial Data'!E51</f>
        <v>0.55236546526525443</v>
      </c>
      <c r="G21" s="27" t="s">
        <v>264</v>
      </c>
      <c r="H21" s="27">
        <f>H12/'Annual Financial Data'!G51</f>
        <v>1.1246240278291175</v>
      </c>
      <c r="I21" s="27">
        <f>I12/'Annual Financial Data'!H51</f>
        <v>1.8849645226544598</v>
      </c>
      <c r="J21" s="27">
        <f>J12/'Annual Financial Data'!I51</f>
        <v>0.80054340645665345</v>
      </c>
      <c r="K21" s="27">
        <f>K12/'Annual Financial Data'!J51</f>
        <v>0.46907912741525454</v>
      </c>
      <c r="L21" s="27" t="s">
        <v>264</v>
      </c>
      <c r="M21" s="19" t="s">
        <v>237</v>
      </c>
    </row>
    <row r="22" spans="2:13" x14ac:dyDescent="0.2">
      <c r="B22" s="28"/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2:13" ht="14.25" x14ac:dyDescent="0.2">
      <c r="B23" s="16" t="s">
        <v>238</v>
      </c>
      <c r="C23" s="27">
        <f>'Annual Financial Data'!B81*100/'Annual Financial Data'!B79</f>
        <v>65.881406455451028</v>
      </c>
      <c r="D23" s="27">
        <f>'Annual Financial Data'!C81*100/'Annual Financial Data'!C79</f>
        <v>27.650090533932271</v>
      </c>
      <c r="E23" s="27">
        <f>'Annual Financial Data'!D81*100/'Annual Financial Data'!D79</f>
        <v>51.241585459758049</v>
      </c>
      <c r="F23" s="27">
        <f>'Annual Financial Data'!E81*100/'Annual Financial Data'!E79</f>
        <v>22.207108198023086</v>
      </c>
      <c r="G23" s="27" t="s">
        <v>264</v>
      </c>
      <c r="H23" s="27">
        <f>'Annual Financial Data'!G81*100/'Annual Financial Data'!G79</f>
        <v>16.83484794236869</v>
      </c>
      <c r="I23" s="27">
        <f>'Annual Financial Data'!H81*100/'Annual Financial Data'!H79</f>
        <v>39.782660093769294</v>
      </c>
      <c r="J23" s="27" t="s">
        <v>264</v>
      </c>
      <c r="K23" s="27">
        <f>'Annual Financial Data'!J81*100/'Annual Financial Data'!J79</f>
        <v>23.568747233983899</v>
      </c>
      <c r="L23" s="27" t="s">
        <v>264</v>
      </c>
      <c r="M23" s="19" t="s">
        <v>239</v>
      </c>
    </row>
    <row r="24" spans="2:13" ht="28.5" x14ac:dyDescent="0.2">
      <c r="B24" s="16" t="s">
        <v>240</v>
      </c>
      <c r="C24" s="27">
        <f>('Annual Financial Data'!B96+'Annual Financial Data'!B94)*100/'Annual Financial Data'!B79</f>
        <v>16.265218915199011</v>
      </c>
      <c r="D24" s="27">
        <f>('Annual Financial Data'!C96+'Annual Financial Data'!C94)*100/'Annual Financial Data'!C79</f>
        <v>3.4384572394314392</v>
      </c>
      <c r="E24" s="27">
        <f>('Annual Financial Data'!D96+'Annual Financial Data'!D94)*100/'Annual Financial Data'!D79</f>
        <v>22.303455250788037</v>
      </c>
      <c r="F24" s="27">
        <f>('Annual Financial Data'!E96+'Annual Financial Data'!E94)*100/'Annual Financial Data'!E79</f>
        <v>11.54970394018358</v>
      </c>
      <c r="G24" s="27" t="s">
        <v>264</v>
      </c>
      <c r="H24" s="27">
        <f>('Annual Financial Data'!G96+'Annual Financial Data'!G94)*100/'Annual Financial Data'!G79</f>
        <v>-2.76073975052581</v>
      </c>
      <c r="I24" s="27">
        <f>('Annual Financial Data'!H96+'Annual Financial Data'!H94)*100/'Annual Financial Data'!H79</f>
        <v>8.8383212443141321</v>
      </c>
      <c r="J24" s="27" t="s">
        <v>264</v>
      </c>
      <c r="K24" s="27">
        <f>('Annual Financial Data'!J96+'Annual Financial Data'!J94)*100/'Annual Financial Data'!J79</f>
        <v>8.445523171136827</v>
      </c>
      <c r="L24" s="27" t="s">
        <v>264</v>
      </c>
      <c r="M24" s="19" t="s">
        <v>241</v>
      </c>
    </row>
    <row r="25" spans="2:13" ht="14.25" x14ac:dyDescent="0.2">
      <c r="B25" s="16" t="s">
        <v>242</v>
      </c>
      <c r="C25" s="27">
        <f>'Annual Financial Data'!B100*100/'Annual Financial Data'!B79</f>
        <v>12.647879530715395</v>
      </c>
      <c r="D25" s="27">
        <f>'Annual Financial Data'!C100*100/'Annual Financial Data'!C79</f>
        <v>2.6776899832747509</v>
      </c>
      <c r="E25" s="27">
        <f>'Annual Financial Data'!D100*100/'Annual Financial Data'!D79</f>
        <v>15.1925614576183</v>
      </c>
      <c r="F25" s="27">
        <f>'Annual Financial Data'!E100*100/'Annual Financial Data'!E79</f>
        <v>3.0828707630367336</v>
      </c>
      <c r="G25" s="27" t="s">
        <v>264</v>
      </c>
      <c r="H25" s="27">
        <f>'Annual Financial Data'!G100*100/'Annual Financial Data'!G79</f>
        <v>-4.4448938394304518</v>
      </c>
      <c r="I25" s="27">
        <f>'Annual Financial Data'!H100*100/'Annual Financial Data'!H79</f>
        <v>10.665076225074378</v>
      </c>
      <c r="J25" s="27" t="s">
        <v>264</v>
      </c>
      <c r="K25" s="27">
        <f>'Annual Financial Data'!J100*100/'Annual Financial Data'!J79</f>
        <v>5.4651358424305547</v>
      </c>
      <c r="L25" s="27" t="s">
        <v>264</v>
      </c>
      <c r="M25" s="19" t="s">
        <v>243</v>
      </c>
    </row>
    <row r="26" spans="2:13" ht="14.25" x14ac:dyDescent="0.2">
      <c r="B26" s="16" t="s">
        <v>244</v>
      </c>
      <c r="C26" s="27">
        <f>'Annual Financial Data'!B100*100/'Annual Financial Data'!B37</f>
        <v>3.8299267632646474</v>
      </c>
      <c r="D26" s="27">
        <f>'Annual Financial Data'!C100*100/'Annual Financial Data'!C37</f>
        <v>0.39471109245580227</v>
      </c>
      <c r="E26" s="27">
        <f>'Annual Financial Data'!D100*100/'Annual Financial Data'!D37</f>
        <v>2.3998053241758459</v>
      </c>
      <c r="F26" s="27">
        <f>'Annual Financial Data'!E100*100/'Annual Financial Data'!E37</f>
        <v>0.40605393084922031</v>
      </c>
      <c r="G26" s="27">
        <f>'Annual Financial Data'!F100*100/'Annual Financial Data'!F37</f>
        <v>0.12678129291716095</v>
      </c>
      <c r="H26" s="27">
        <f>'Annual Financial Data'!G100*100/'Annual Financial Data'!G37</f>
        <v>-1.8658845130268242</v>
      </c>
      <c r="I26" s="27">
        <f>'Annual Financial Data'!H100*100/'Annual Financial Data'!H37</f>
        <v>2.8183532506717035</v>
      </c>
      <c r="J26" s="27">
        <f>'Annual Financial Data'!I100*100/'Annual Financial Data'!I37</f>
        <v>-67.824580198206533</v>
      </c>
      <c r="K26" s="27">
        <f>'Annual Financial Data'!J100*100/'Annual Financial Data'!J37</f>
        <v>1.7295638519671495</v>
      </c>
      <c r="L26" s="27" t="s">
        <v>264</v>
      </c>
      <c r="M26" s="19" t="s">
        <v>245</v>
      </c>
    </row>
    <row r="27" spans="2:13" ht="14.25" x14ac:dyDescent="0.2">
      <c r="B27" s="16" t="s">
        <v>246</v>
      </c>
      <c r="C27" s="27">
        <f>'Annual Financial Data'!B101*100/'Annual Financial Data'!B51</f>
        <v>4.1105931961220747</v>
      </c>
      <c r="D27" s="27">
        <f>'Annual Financial Data'!C101*100/'Annual Financial Data'!C51</f>
        <v>0.47233017235433317</v>
      </c>
      <c r="E27" s="27">
        <f>'Annual Financial Data'!D101*100/'Annual Financial Data'!D51</f>
        <v>2.6629187309979883</v>
      </c>
      <c r="F27" s="27">
        <f>'Annual Financial Data'!E101*100/'Annual Financial Data'!E51</f>
        <v>0.53554191369449744</v>
      </c>
      <c r="G27" s="27">
        <f>'Annual Financial Data'!F101*100/'Annual Financial Data'!F51</f>
        <v>0.32522633004891277</v>
      </c>
      <c r="H27" s="27">
        <f>'Annual Financial Data'!G101*100/'Annual Financial Data'!G51</f>
        <v>-2.6112755227821136</v>
      </c>
      <c r="I27" s="27">
        <f>'Annual Financial Data'!H101*100/'Annual Financial Data'!H51</f>
        <v>3.7686828222193158</v>
      </c>
      <c r="J27" s="27">
        <f>'Annual Financial Data'!I101*100/'Annual Financial Data'!I51</f>
        <v>-74.462003230463509</v>
      </c>
      <c r="K27" s="27">
        <f>'Annual Financial Data'!J101*100/'Annual Financial Data'!J51</f>
        <v>2.5230987939781051</v>
      </c>
      <c r="L27" s="27" t="s">
        <v>264</v>
      </c>
      <c r="M27" s="19" t="s">
        <v>247</v>
      </c>
    </row>
    <row r="28" spans="2:13" x14ac:dyDescent="0.2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</row>
    <row r="29" spans="2:13" ht="14.25" x14ac:dyDescent="0.2">
      <c r="B29" s="16" t="s">
        <v>248</v>
      </c>
      <c r="C29" s="27">
        <f>'Annual Financial Data'!B75*100/'Annual Financial Data'!B37</f>
        <v>6.8278815116564466</v>
      </c>
      <c r="D29" s="27">
        <f>'Annual Financial Data'!C75*100/'Annual Financial Data'!C37</f>
        <v>16.433224985742076</v>
      </c>
      <c r="E29" s="27">
        <f>'Annual Financial Data'!D75*100/'Annual Financial Data'!D37</f>
        <v>9.8806397566453175</v>
      </c>
      <c r="F29" s="27">
        <f>'Annual Financial Data'!E75*100/'Annual Financial Data'!E37</f>
        <v>24.178869950997743</v>
      </c>
      <c r="G29" s="27">
        <f>'Annual Financial Data'!F75*100/'Annual Financial Data'!F37</f>
        <v>61.017518815867845</v>
      </c>
      <c r="H29" s="27">
        <f>'Annual Financial Data'!G75*100/'Annual Financial Data'!G37</f>
        <v>28.54509236011727</v>
      </c>
      <c r="I29" s="27">
        <f>'Annual Financial Data'!H75*100/'Annual Financial Data'!H37</f>
        <v>25.21649118213611</v>
      </c>
      <c r="J29" s="27">
        <f>'Annual Financial Data'!I75*100/'Annual Financial Data'!I37</f>
        <v>8.913838930325074</v>
      </c>
      <c r="K29" s="27">
        <f>'Annual Financial Data'!J75*100/'Annual Financial Data'!J37</f>
        <v>21.312198403326079</v>
      </c>
      <c r="L29" s="27" t="s">
        <v>264</v>
      </c>
      <c r="M29" s="19" t="s">
        <v>249</v>
      </c>
    </row>
    <row r="30" spans="2:13" ht="14.25" x14ac:dyDescent="0.2">
      <c r="B30" s="16" t="s">
        <v>250</v>
      </c>
      <c r="C30" s="27">
        <f>'Annual Financial Data'!B53*100/'Annual Financial Data'!B37</f>
        <v>93.172118488343557</v>
      </c>
      <c r="D30" s="27">
        <f>'Annual Financial Data'!C53*100/'Annual Financial Data'!C37</f>
        <v>83.566775014257928</v>
      </c>
      <c r="E30" s="27">
        <f>'Annual Financial Data'!D53*100/'Annual Financial Data'!D37</f>
        <v>90.119360243354677</v>
      </c>
      <c r="F30" s="27">
        <f>'Annual Financial Data'!E53*100/'Annual Financial Data'!E37</f>
        <v>75.82113004900225</v>
      </c>
      <c r="G30" s="27">
        <f>'Annual Financial Data'!F53*100/'Annual Financial Data'!F37</f>
        <v>38.982481184132155</v>
      </c>
      <c r="H30" s="27">
        <f>'Annual Financial Data'!G53*100/'Annual Financial Data'!G37</f>
        <v>71.454907639882734</v>
      </c>
      <c r="I30" s="27">
        <f>'Annual Financial Data'!H53*100/'Annual Financial Data'!H37</f>
        <v>74.78350881786389</v>
      </c>
      <c r="J30" s="27">
        <f>'Annual Financial Data'!I53*100/'Annual Financial Data'!I37</f>
        <v>91.08616106967493</v>
      </c>
      <c r="K30" s="27">
        <f>'Annual Financial Data'!J53*100/'Annual Financial Data'!J37</f>
        <v>78.687801596673921</v>
      </c>
      <c r="L30" s="27" t="s">
        <v>264</v>
      </c>
      <c r="M30" s="19" t="s">
        <v>251</v>
      </c>
    </row>
    <row r="31" spans="2:13" ht="14.25" x14ac:dyDescent="0.2">
      <c r="B31" s="16" t="s">
        <v>252</v>
      </c>
      <c r="C31" s="27" t="s">
        <v>264</v>
      </c>
      <c r="D31" s="27" t="s">
        <v>264</v>
      </c>
      <c r="E31" s="27">
        <f>('Annual Financial Data'!D96+'Annual Financial Data'!D94)/'Annual Financial Data'!D94</f>
        <v>3.5445073556271378</v>
      </c>
      <c r="F31" s="27">
        <f>('Annual Financial Data'!E96+'Annual Financial Data'!E94)/'Annual Financial Data'!E94</f>
        <v>1.3641114332284032</v>
      </c>
      <c r="G31" s="27" t="s">
        <v>264</v>
      </c>
      <c r="H31" s="27">
        <f>('Annual Financial Data'!G96+'Annual Financial Data'!G94)/'Annual Financial Data'!G94</f>
        <v>-1.5504132565423865</v>
      </c>
      <c r="I31" s="27">
        <f>('Annual Financial Data'!H96+'Annual Financial Data'!H94)/'Annual Financial Data'!H94</f>
        <v>3.4526299298946461</v>
      </c>
      <c r="J31" s="27" t="s">
        <v>264</v>
      </c>
      <c r="K31" s="27">
        <f>('Annual Financial Data'!J96+'Annual Financial Data'!J94)/'Annual Financial Data'!J94</f>
        <v>5.381674580065658</v>
      </c>
      <c r="L31" s="27" t="s">
        <v>264</v>
      </c>
      <c r="M31" s="19" t="s">
        <v>253</v>
      </c>
    </row>
    <row r="32" spans="2:13" x14ac:dyDescent="0.2">
      <c r="B32" s="28"/>
      <c r="C32" s="29"/>
      <c r="D32" s="29"/>
      <c r="E32" s="29"/>
      <c r="F32" s="29"/>
      <c r="G32" s="29"/>
      <c r="H32" s="29"/>
      <c r="I32" s="29"/>
      <c r="J32" s="29"/>
      <c r="K32" s="29"/>
      <c r="L32" s="29"/>
    </row>
    <row r="33" spans="2:13" ht="14.25" x14ac:dyDescent="0.2">
      <c r="B33" s="16" t="s">
        <v>254</v>
      </c>
      <c r="C33" s="27">
        <f>'Annual Financial Data'!B79/'Annual Financial Data'!B37</f>
        <v>0.30281176808837124</v>
      </c>
      <c r="D33" s="27">
        <f>'Annual Financial Data'!C79/'Annual Financial Data'!C37</f>
        <v>0.14740731560457945</v>
      </c>
      <c r="E33" s="27">
        <f>'Annual Financial Data'!D79/'Annual Financial Data'!D37</f>
        <v>0.1579592309611797</v>
      </c>
      <c r="F33" s="27">
        <f>'Annual Financial Data'!E79/'Annual Financial Data'!E37</f>
        <v>0.13171292670382434</v>
      </c>
      <c r="G33" s="27">
        <f>'Annual Financial Data'!F79/'Annual Financial Data'!F37</f>
        <v>0</v>
      </c>
      <c r="H33" s="27">
        <f>'Annual Financial Data'!G79/'Annual Financial Data'!G37</f>
        <v>0.41978156969119201</v>
      </c>
      <c r="I33" s="27">
        <f>'Annual Financial Data'!H79/'Annual Financial Data'!H37</f>
        <v>0.26426001944979521</v>
      </c>
      <c r="J33" s="27">
        <f>'Annual Financial Data'!I79/'Annual Financial Data'!I37</f>
        <v>0</v>
      </c>
      <c r="K33" s="27">
        <f>'Annual Financial Data'!J79/'Annual Financial Data'!J37</f>
        <v>0.31647225281008684</v>
      </c>
      <c r="L33" s="27" t="s">
        <v>264</v>
      </c>
      <c r="M33" s="19" t="s">
        <v>255</v>
      </c>
    </row>
    <row r="34" spans="2:13" ht="14.25" x14ac:dyDescent="0.2">
      <c r="B34" s="16" t="s">
        <v>256</v>
      </c>
      <c r="C34" s="27">
        <f>'Annual Financial Data'!B79/('Annual Financial Data'!B14+'Annual Financial Data'!B24)</f>
        <v>0.36740200059636335</v>
      </c>
      <c r="D34" s="27">
        <f>'Annual Financial Data'!C79/('Annual Financial Data'!C14+'Annual Financial Data'!C24)</f>
        <v>0.16697423198817044</v>
      </c>
      <c r="E34" s="27">
        <f>'Annual Financial Data'!D79/('Annual Financial Data'!D14+'Annual Financial Data'!D24)</f>
        <v>0.16355469932487246</v>
      </c>
      <c r="F34" s="27">
        <f>'Annual Financial Data'!E79/('Annual Financial Data'!E14+'Annual Financial Data'!E24)</f>
        <v>0.71155984933585326</v>
      </c>
      <c r="G34" s="27">
        <f>'Annual Financial Data'!F79/('Annual Financial Data'!F14+'Annual Financial Data'!F24)</f>
        <v>0</v>
      </c>
      <c r="H34" s="27">
        <f>'Annual Financial Data'!G79/('Annual Financial Data'!G14+'Annual Financial Data'!G24)</f>
        <v>0.59533722469205452</v>
      </c>
      <c r="I34" s="27">
        <f>'Annual Financial Data'!H79/('Annual Financial Data'!H14+'Annual Financial Data'!H24)</f>
        <v>0.28692481833362649</v>
      </c>
      <c r="J34" s="27">
        <f>'Annual Financial Data'!I79/('Annual Financial Data'!I14+'Annual Financial Data'!I24)</f>
        <v>0</v>
      </c>
      <c r="K34" s="27">
        <f>'Annual Financial Data'!J79/('Annual Financial Data'!J14+'Annual Financial Data'!J24)</f>
        <v>0.42018625885424521</v>
      </c>
      <c r="L34" s="27" t="s">
        <v>264</v>
      </c>
      <c r="M34" s="19" t="s">
        <v>257</v>
      </c>
    </row>
    <row r="35" spans="2:13" ht="14.25" x14ac:dyDescent="0.2">
      <c r="B35" s="16" t="s">
        <v>258</v>
      </c>
      <c r="C35" s="27">
        <f>'Annual Financial Data'!B79/'Financial Ratios'!C38</f>
        <v>3.1669282583434542</v>
      </c>
      <c r="D35" s="27">
        <f>'Annual Financial Data'!C79/'Financial Ratios'!D38</f>
        <v>-1.8378586227364315</v>
      </c>
      <c r="E35" s="27">
        <f>'Annual Financial Data'!D79/'Financial Ratios'!E38</f>
        <v>-10.289930172928168</v>
      </c>
      <c r="F35" s="27">
        <f>'Annual Financial Data'!E79/'Financial Ratios'!F38</f>
        <v>-11.255129438113432</v>
      </c>
      <c r="G35" s="27">
        <f>'Annual Financial Data'!F79/'Financial Ratios'!G38</f>
        <v>0</v>
      </c>
      <c r="H35" s="27">
        <f>'Annual Financial Data'!G79/'Financial Ratios'!H38</f>
        <v>5.4097081958379984</v>
      </c>
      <c r="I35" s="27">
        <f>'Annual Financial Data'!H79/'Financial Ratios'!I38</f>
        <v>-61.461244862008222</v>
      </c>
      <c r="J35" s="27">
        <f>'Annual Financial Data'!I79/'Financial Ratios'!J38</f>
        <v>0</v>
      </c>
      <c r="K35" s="27">
        <f>'Annual Financial Data'!J79/'Financial Ratios'!K38</f>
        <v>3.8783734336347675</v>
      </c>
      <c r="L35" s="27" t="s">
        <v>264</v>
      </c>
      <c r="M35" s="19" t="s">
        <v>259</v>
      </c>
    </row>
    <row r="36" spans="2:13" x14ac:dyDescent="0.2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</row>
    <row r="37" spans="2:13" ht="14.25" x14ac:dyDescent="0.2">
      <c r="B37" s="16" t="s">
        <v>260</v>
      </c>
      <c r="C37" s="27">
        <f>'Annual Financial Data'!B36/'Annual Financial Data'!B74</f>
        <v>2.643998810643641</v>
      </c>
      <c r="D37" s="27">
        <f>'Annual Financial Data'!C36/'Annual Financial Data'!C74</f>
        <v>0.28188088506902237</v>
      </c>
      <c r="E37" s="27">
        <f>'Annual Financial Data'!D36/'Annual Financial Data'!D74</f>
        <v>0.69027251476787632</v>
      </c>
      <c r="F37" s="27">
        <f>'Annual Financial Data'!E36/'Annual Financial Data'!E74</f>
        <v>0.84573587372067272</v>
      </c>
      <c r="G37" s="27">
        <f>'Annual Financial Data'!F36/'Annual Financial Data'!F74</f>
        <v>0.55733090967393606</v>
      </c>
      <c r="H37" s="27">
        <f>'Annual Financial Data'!G36/'Annual Financial Data'!G74</f>
        <v>1.6157819888397589</v>
      </c>
      <c r="I37" s="27">
        <f>'Annual Financial Data'!H36/'Annual Financial Data'!H74</f>
        <v>0.94470333708944809</v>
      </c>
      <c r="J37" s="27" t="s">
        <v>264</v>
      </c>
      <c r="K37" s="27">
        <f>'Annual Financial Data'!J36/'Annual Financial Data'!J74</f>
        <v>2.0559904361494765</v>
      </c>
      <c r="L37" s="27" t="s">
        <v>264</v>
      </c>
      <c r="M37" s="19" t="s">
        <v>261</v>
      </c>
    </row>
    <row r="38" spans="2:13" ht="14.25" x14ac:dyDescent="0.2">
      <c r="B38" s="16" t="s">
        <v>262</v>
      </c>
      <c r="C38" s="20">
        <f>'Annual Financial Data'!B36-'Annual Financial Data'!B74</f>
        <v>2095505</v>
      </c>
      <c r="D38" s="20">
        <f>'Annual Financial Data'!C36-'Annual Financial Data'!C74</f>
        <v>-4781278</v>
      </c>
      <c r="E38" s="20">
        <f>'Annual Financial Data'!D36-'Annual Financial Data'!D74</f>
        <v>-186031</v>
      </c>
      <c r="F38" s="20">
        <f>'Annual Financial Data'!E36-'Annual Financial Data'!E74</f>
        <v>-759050</v>
      </c>
      <c r="G38" s="20">
        <f>'Annual Financial Data'!F36-'Annual Financial Data'!F74</f>
        <v>-458317</v>
      </c>
      <c r="H38" s="20">
        <f>'Annual Financial Data'!G36-'Annual Financial Data'!G74</f>
        <v>2568572</v>
      </c>
      <c r="I38" s="20">
        <f>'Annual Financial Data'!H36-'Annual Financial Data'!H74</f>
        <v>-275886</v>
      </c>
      <c r="J38" s="20">
        <f>'Annual Financial Data'!I36-'Annual Financial Data'!I74</f>
        <v>22508</v>
      </c>
      <c r="K38" s="20">
        <f>'Annual Financial Data'!J36-'Annual Financial Data'!J74</f>
        <v>16821029</v>
      </c>
      <c r="L38" s="27" t="s">
        <v>264</v>
      </c>
      <c r="M38" s="19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Tala</dc:creator>
  <cp:lastModifiedBy>Tala</cp:lastModifiedBy>
  <dcterms:created xsi:type="dcterms:W3CDTF">2023-08-07T13:34:00Z</dcterms:created>
  <dcterms:modified xsi:type="dcterms:W3CDTF">2023-09-10T07:38:11Z</dcterms:modified>
</cp:coreProperties>
</file>